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9000" activeTab="1"/>
  </bookViews>
  <sheets>
    <sheet name="附件1-1财政拨款收支预算总表" sheetId="9" r:id="rId1"/>
    <sheet name="附件1-2一般公共预算支出表" sheetId="2" r:id="rId2"/>
    <sheet name="附件1-3基本支出预算表" sheetId="3" r:id="rId3"/>
    <sheet name="附件1-4政府性基金预算支出表" sheetId="6" r:id="rId4"/>
    <sheet name="附件1-5部门收支总表" sheetId="10" r:id="rId5"/>
    <sheet name="附件1-6部门收入总表" sheetId="8" r:id="rId6"/>
    <sheet name="附件1-7部门支出总表" sheetId="4" r:id="rId7"/>
  </sheets>
  <calcPr calcId="114210"/>
</workbook>
</file>

<file path=xl/calcChain.xml><?xml version="1.0" encoding="utf-8"?>
<calcChain xmlns="http://schemas.openxmlformats.org/spreadsheetml/2006/main">
  <c r="E35" i="4"/>
  <c r="D35"/>
  <c r="C35"/>
  <c r="E9"/>
  <c r="C9"/>
  <c r="D8"/>
  <c r="C8"/>
  <c r="E7"/>
  <c r="D7"/>
  <c r="C7"/>
  <c r="E6"/>
  <c r="C6"/>
  <c r="D10" i="8"/>
  <c r="C10"/>
  <c r="D9"/>
  <c r="C9"/>
  <c r="D8"/>
  <c r="C8"/>
  <c r="D7"/>
  <c r="C7"/>
  <c r="E26" i="10"/>
  <c r="C26"/>
  <c r="E15"/>
  <c r="C4"/>
  <c r="D34" i="3"/>
  <c r="C34"/>
  <c r="D26"/>
  <c r="C26"/>
  <c r="D25"/>
  <c r="C25"/>
  <c r="D24"/>
  <c r="C24"/>
  <c r="D20"/>
  <c r="C20"/>
  <c r="D19"/>
  <c r="C19"/>
  <c r="D18"/>
  <c r="C18"/>
  <c r="D17"/>
  <c r="C17"/>
  <c r="D16"/>
  <c r="C16"/>
  <c r="D13"/>
  <c r="C13"/>
  <c r="D10"/>
  <c r="C10"/>
  <c r="D9"/>
  <c r="C9"/>
  <c r="D8"/>
  <c r="C8"/>
  <c r="D7"/>
  <c r="C7"/>
  <c r="D6"/>
  <c r="C6"/>
  <c r="E44" i="2"/>
  <c r="D44"/>
  <c r="C44"/>
  <c r="E11"/>
  <c r="C11"/>
  <c r="D10"/>
  <c r="C10"/>
  <c r="E9"/>
  <c r="D9"/>
  <c r="C9"/>
  <c r="E8"/>
  <c r="D8"/>
  <c r="C8"/>
  <c r="E7"/>
  <c r="D7"/>
  <c r="C7"/>
  <c r="E28" i="9"/>
  <c r="C28"/>
  <c r="E16"/>
  <c r="C6"/>
  <c r="C5"/>
  <c r="C4"/>
</calcChain>
</file>

<file path=xl/sharedStrings.xml><?xml version="1.0" encoding="utf-8"?>
<sst xmlns="http://schemas.openxmlformats.org/spreadsheetml/2006/main" count="174" uniqueCount="135">
  <si>
    <t>附件1-1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</si>
  <si>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</si>
  <si>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</si>
  <si>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</si>
  <si>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</si>
  <si>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</si>
  <si>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</si>
  <si>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</si>
  <si>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</si>
  <si>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</si>
  <si>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</si>
  <si>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</si>
  <si>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</si>
  <si>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</si>
  <si>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</si>
  <si>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</si>
  <si>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</si>
  <si>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</si>
  <si>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</si>
  <si>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</si>
  <si>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</si>
  <si>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</si>
  <si>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</si>
  <si>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</si>
  <si>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</si>
  <si>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</si>
  <si>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</si>
  <si>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</si>
  <si>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</si>
  <si>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</si>
  <si>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</si>
  <si>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</si>
  <si>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</si>
  <si>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</si>
  <si>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</si>
  <si>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</si>
  <si>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</si>
  <si>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</si>
  <si>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</si>
  <si>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</si>
  <si>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附件1-2</t>
  </si>
  <si>
    <t>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</si>
  <si>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</si>
  <si>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</si>
  <si>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</si>
  <si>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</si>
  <si>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</si>
  <si>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</si>
  <si>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</si>
  <si>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农林水支出</t>
  </si>
  <si>
    <t>林业</t>
  </si>
  <si>
    <t>行政运行</t>
  </si>
  <si>
    <t>林业事业机构</t>
  </si>
  <si>
    <t>其他林业支出</t>
  </si>
  <si>
    <t>合    计</t>
  </si>
  <si>
    <t>附件1-3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</si>
  <si>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</si>
  <si>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</si>
  <si>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</si>
  <si>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</si>
  <si>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</si>
  <si>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</si>
  <si>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</si>
  <si>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</si>
  <si>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</si>
  <si>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</si>
  <si>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</si>
  <si>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</si>
  <si>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</si>
  <si>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</si>
  <si>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>绩效工资</t>
  </si>
  <si>
    <t>……</t>
  </si>
  <si>
    <t xml:space="preserve">  ……</t>
  </si>
  <si>
    <t>商品和服务支出</t>
  </si>
  <si>
    <t xml:space="preserve">  办公费</t>
  </si>
  <si>
    <t xml:space="preserve">  印刷费</t>
  </si>
  <si>
    <t>福利费</t>
  </si>
  <si>
    <t>一般公用经费</t>
  </si>
  <si>
    <t>车辆经费</t>
  </si>
  <si>
    <t>烤降费</t>
  </si>
  <si>
    <t>对个人和家庭的补助</t>
  </si>
  <si>
    <t xml:space="preserve">  离休费</t>
  </si>
  <si>
    <t xml:space="preserve">  退休费</t>
  </si>
  <si>
    <t xml:space="preserve">  抚恤金</t>
  </si>
  <si>
    <t>遗属补助</t>
  </si>
  <si>
    <t>其他临时人员</t>
  </si>
  <si>
    <t>大学生志愿者</t>
  </si>
  <si>
    <t>其他资本性支出</t>
  </si>
  <si>
    <t xml:space="preserve">  办公设备购置</t>
  </si>
  <si>
    <t xml:space="preserve">  专用设备购置</t>
  </si>
  <si>
    <t>附件1-4</t>
  </si>
  <si>
    <t>政府性基金预算支出表</t>
  </si>
  <si>
    <t>本年政府性基金预算财政拨款支出</t>
  </si>
  <si>
    <t>附件1-5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</si>
  <si>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</si>
  <si>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</si>
  <si>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</si>
  <si>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</si>
  <si>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</si>
  <si>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</si>
  <si>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</si>
  <si>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</si>
  <si>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</si>
  <si>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</si>
  <si>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</si>
  <si>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</si>
  <si>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</si>
  <si>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</si>
  <si>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</si>
  <si>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</si>
  <si>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</si>
  <si>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</si>
  <si>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</si>
  <si>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</si>
  <si>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</si>
  <si>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</si>
  <si>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</si>
  <si>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</si>
  <si>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</si>
  <si>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</si>
  <si>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</si>
  <si>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</si>
  <si>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</si>
  <si>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附件1-6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</si>
  <si>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</si>
  <si>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</si>
  <si>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</si>
  <si>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</si>
  <si>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</si>
  <si>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</si>
  <si>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</si>
  <si>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</si>
  <si>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附件1-7</t>
  </si>
  <si>
    <t>部门支出总表</t>
  </si>
  <si>
    <t>2017年预算数</t>
    <phoneticPr fontId="16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</si>
</sst>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[$-10804]#,##0.00#;\(\-#,##0.00#\);\ "/>
    <numFmt numFmtId="177" formatCode="0.00_ "/>
  </numFmts>
  <fonts count="17"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8"/>
      <color indexed="8"/>
      <name val="黑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6"/>
      <color indexed="8"/>
      <name val="方正小标宋_GBK"/>
      <charset val="134"/>
    </font>
    <font>
      <sz val="16"/>
      <name val="方正小标宋_GBK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5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43" fontId="2" fillId="0" borderId="1" xfId="2" applyFont="1" applyBorder="1" applyAlignment="1"/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vertical="center"/>
    </xf>
    <xf numFmtId="43" fontId="2" fillId="0" borderId="1" xfId="2" applyFont="1" applyBorder="1" applyAlignment="1">
      <alignment vertical="center"/>
    </xf>
    <xf numFmtId="0" fontId="5" fillId="0" borderId="0" xfId="1"/>
    <xf numFmtId="0" fontId="6" fillId="0" borderId="0" xfId="1" applyFont="1" applyAlignment="1" applyProtection="1">
      <alignment horizontal="left" vertical="top" wrapText="1" readingOrder="1"/>
      <protection locked="0"/>
    </xf>
    <xf numFmtId="0" fontId="7" fillId="0" borderId="0" xfId="1" applyFont="1" applyAlignment="1" applyProtection="1">
      <alignment horizontal="center" vertical="top" wrapText="1" readingOrder="1"/>
      <protection locked="0"/>
    </xf>
    <xf numFmtId="0" fontId="8" fillId="0" borderId="0" xfId="1" applyFont="1" applyAlignment="1" applyProtection="1">
      <alignment horizontal="right" vertical="top" wrapText="1" readingOrder="1"/>
      <protection locked="0"/>
    </xf>
    <xf numFmtId="0" fontId="10" fillId="0" borderId="0" xfId="1" applyFont="1" applyAlignment="1" applyProtection="1">
      <alignment horizontal="center" vertical="center" wrapText="1" readingOrder="1"/>
      <protection locked="0"/>
    </xf>
    <xf numFmtId="0" fontId="5" fillId="0" borderId="0" xfId="1" applyFont="1"/>
    <xf numFmtId="0" fontId="11" fillId="0" borderId="0" xfId="1" applyFont="1" applyAlignment="1">
      <alignment horizontal="right"/>
    </xf>
    <xf numFmtId="0" fontId="6" fillId="0" borderId="2" xfId="1" applyFont="1" applyBorder="1" applyAlignment="1" applyProtection="1">
      <alignment vertical="top" wrapText="1" readingOrder="1"/>
      <protection locked="0"/>
    </xf>
    <xf numFmtId="176" fontId="6" fillId="0" borderId="2" xfId="1" applyNumberFormat="1" applyFont="1" applyBorder="1" applyAlignment="1" applyProtection="1">
      <alignment horizontal="right" wrapText="1" readingOrder="1"/>
      <protection locked="0"/>
    </xf>
    <xf numFmtId="0" fontId="6" fillId="0" borderId="3" xfId="1" applyFont="1" applyBorder="1" applyAlignment="1" applyProtection="1">
      <alignment horizontal="right" wrapText="1" readingOrder="1"/>
      <protection locked="0"/>
    </xf>
    <xf numFmtId="0" fontId="10" fillId="0" borderId="2" xfId="1" applyFont="1" applyBorder="1" applyAlignment="1" applyProtection="1">
      <alignment horizontal="center" vertical="center" wrapText="1" readingOrder="1"/>
      <protection locked="0"/>
    </xf>
    <xf numFmtId="0" fontId="10" fillId="0" borderId="3" xfId="1" applyFont="1" applyBorder="1" applyAlignment="1" applyProtection="1">
      <alignment horizontal="right" wrapText="1" readingOrder="1"/>
      <protection locked="0"/>
    </xf>
    <xf numFmtId="0" fontId="2" fillId="0" borderId="1" xfId="0" applyFont="1" applyBorder="1"/>
    <xf numFmtId="0" fontId="11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>
      <alignment horizontal="right" vertical="center"/>
    </xf>
    <xf numFmtId="0" fontId="0" fillId="0" borderId="1" xfId="0" applyFont="1" applyBorder="1"/>
    <xf numFmtId="43" fontId="2" fillId="0" borderId="1" xfId="2" applyFont="1" applyBorder="1" applyAlignment="1">
      <alignment horizontal="right" vertical="center"/>
    </xf>
    <xf numFmtId="43" fontId="2" fillId="0" borderId="1" xfId="2" applyNumberFormat="1" applyFont="1" applyBorder="1" applyAlignment="1">
      <alignment vertical="center"/>
    </xf>
    <xf numFmtId="0" fontId="12" fillId="0" borderId="0" xfId="0" applyFont="1"/>
    <xf numFmtId="0" fontId="5" fillId="0" borderId="0" xfId="1" applyFont="1" applyAlignment="1">
      <alignment horizontal="right"/>
    </xf>
    <xf numFmtId="43" fontId="6" fillId="0" borderId="3" xfId="2" applyFont="1" applyFill="1" applyBorder="1" applyAlignment="1" applyProtection="1">
      <alignment horizontal="right" wrapText="1" readingOrder="1"/>
      <protection locked="0"/>
    </xf>
    <xf numFmtId="0" fontId="6" fillId="0" borderId="2" xfId="1" applyFont="1" applyBorder="1" applyAlignment="1" applyProtection="1">
      <alignment horizontal="right" wrapText="1" readingOrder="1"/>
      <protection locked="0"/>
    </xf>
    <xf numFmtId="177" fontId="10" fillId="0" borderId="3" xfId="1" applyNumberFormat="1" applyFont="1" applyBorder="1" applyAlignment="1" applyProtection="1">
      <alignment horizontal="right" wrapText="1" readingOrder="1"/>
      <protection locked="0"/>
    </xf>
    <xf numFmtId="176" fontId="10" fillId="0" borderId="2" xfId="1" applyNumberFormat="1" applyFont="1" applyBorder="1" applyAlignment="1" applyProtection="1">
      <alignment horizontal="right" wrapText="1" readingOrder="1"/>
      <protection locked="0"/>
    </xf>
    <xf numFmtId="0" fontId="13" fillId="0" borderId="0" xfId="1" applyFont="1" applyAlignment="1" applyProtection="1">
      <alignment horizontal="center" vertical="center" wrapText="1" readingOrder="1"/>
      <protection locked="0"/>
    </xf>
    <xf numFmtId="0" fontId="14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2" xfId="0" applyFont="1" applyFill="1" applyBorder="1" applyAlignment="1" applyProtection="1">
      <alignment horizontal="center" vertical="center" wrapText="1" readingOrder="1"/>
      <protection locked="0"/>
    </xf>
    <xf numFmtId="0" fontId="11" fillId="0" borderId="6" xfId="0" applyFont="1" applyFill="1" applyBorder="1" applyAlignment="1" applyProtection="1">
      <alignment vertical="top" wrapText="1"/>
      <protection locked="0"/>
    </xf>
    <xf numFmtId="0" fontId="11" fillId="0" borderId="7" xfId="0" applyFont="1" applyFill="1" applyBorder="1" applyAlignment="1" applyProtection="1">
      <alignment vertical="top" wrapText="1"/>
      <protection locked="0"/>
    </xf>
    <xf numFmtId="0" fontId="11" fillId="0" borderId="8" xfId="0" applyFont="1" applyFill="1" applyBorder="1" applyAlignment="1" applyProtection="1">
      <alignment horizontal="center" vertical="center" wrapText="1" readingOrder="1"/>
      <protection locked="0"/>
    </xf>
    <xf numFmtId="0" fontId="11" fillId="0" borderId="9" xfId="0" applyFont="1" applyFill="1" applyBorder="1" applyAlignment="1" applyProtection="1">
      <alignment vertical="top" wrapText="1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9" fillId="0" borderId="0" xfId="1" applyFont="1" applyAlignment="1" applyProtection="1">
      <alignment horizontal="center" vertical="center" wrapText="1" readingOrder="1"/>
      <protection locked="0"/>
    </xf>
    <xf numFmtId="0" fontId="5" fillId="0" borderId="0" xfId="1"/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E29" sqref="E29"/>
    </sheetView>
  </sheetViews>
  <sheetFormatPr defaultRowHeight="12.75"/>
  <cols>
    <col min="1" max="1" width="1" style="11" customWidth="1"/>
    <col min="2" max="2" width="25.75" style="11" customWidth="1"/>
    <col min="3" max="3" width="17.5" style="11" customWidth="1"/>
    <col min="4" max="4" width="25.75" style="11" customWidth="1"/>
    <col min="5" max="5" width="17.5" style="11" customWidth="1"/>
    <col min="6" max="6" width="0.75" style="11" customWidth="1"/>
    <col min="7" max="16384" width="9" style="11"/>
  </cols>
  <sheetData>
    <row r="1" spans="2:5">
      <c r="B1" s="12" t="s">
        <v>0</v>
      </c>
      <c r="C1" s="13"/>
      <c r="D1" s="13"/>
      <c r="E1" s="14"/>
    </row>
    <row r="2" spans="2:5" ht="39.950000000000003" customHeight="1">
      <c r="B2" s="36" t="s">
        <v>1</v>
      </c>
      <c r="C2" s="37"/>
      <c r="D2" s="37"/>
      <c r="E2" s="37"/>
    </row>
    <row r="3" spans="2:5" ht="15" customHeight="1">
      <c r="B3" s="15"/>
      <c r="C3" s="16"/>
      <c r="D3" s="16"/>
      <c r="E3" s="31" t="s">
        <v>2</v>
      </c>
    </row>
    <row r="4" spans="2:5">
      <c r="B4" s="18" t="s">
        <v>3</v>
      </c>
      <c r="C4" s="32">
        <f>5015697/10000</f>
        <v>501.56970000000001</v>
      </c>
      <c r="D4" s="18" t="s">
        <v>4</v>
      </c>
      <c r="E4" s="19">
        <v>0</v>
      </c>
    </row>
    <row r="5" spans="2:5">
      <c r="B5" s="18" t="s">
        <v>5</v>
      </c>
      <c r="C5" s="32">
        <f>5015697/10000</f>
        <v>501.56970000000001</v>
      </c>
      <c r="D5" s="18" t="s">
        <v>6</v>
      </c>
      <c r="E5" s="19">
        <v>0</v>
      </c>
    </row>
    <row r="6" spans="2:5" ht="15" customHeight="1">
      <c r="B6" s="18" t="s">
        <v>7</v>
      </c>
      <c r="C6" s="32">
        <f>5015697/10000</f>
        <v>501.56970000000001</v>
      </c>
      <c r="D6" s="18" t="s">
        <v>8</v>
      </c>
      <c r="E6" s="19">
        <v>0</v>
      </c>
    </row>
    <row r="7" spans="2:5" ht="15" customHeight="1">
      <c r="B7" s="18" t="s">
        <v>9</v>
      </c>
      <c r="C7" s="20"/>
      <c r="D7" s="18" t="s">
        <v>10</v>
      </c>
      <c r="E7" s="19">
        <v>0</v>
      </c>
    </row>
    <row r="8" spans="2:5" ht="15" customHeight="1">
      <c r="B8" s="18" t="s">
        <v>11</v>
      </c>
      <c r="C8" s="20"/>
      <c r="D8" s="18" t="s">
        <v>12</v>
      </c>
      <c r="E8" s="19">
        <v>0</v>
      </c>
    </row>
    <row r="9" spans="2:5" ht="15" customHeight="1">
      <c r="B9" s="18" t="s">
        <v>13</v>
      </c>
      <c r="C9" s="20"/>
      <c r="D9" s="18" t="s">
        <v>14</v>
      </c>
      <c r="E9" s="19">
        <v>0</v>
      </c>
    </row>
    <row r="10" spans="2:5" ht="15" customHeight="1">
      <c r="B10" s="18" t="s">
        <v>15</v>
      </c>
      <c r="C10" s="20"/>
      <c r="D10" s="18" t="s">
        <v>16</v>
      </c>
      <c r="E10" s="19">
        <v>0</v>
      </c>
    </row>
    <row r="11" spans="2:5" ht="24">
      <c r="B11" s="18" t="s">
        <v>17</v>
      </c>
      <c r="C11" s="20"/>
      <c r="D11" s="18" t="s">
        <v>18</v>
      </c>
      <c r="E11" s="19">
        <v>0</v>
      </c>
    </row>
    <row r="12" spans="2:5" ht="15" customHeight="1">
      <c r="B12" s="18" t="s">
        <v>19</v>
      </c>
      <c r="C12" s="20"/>
      <c r="D12" s="18" t="s">
        <v>20</v>
      </c>
      <c r="E12" s="19">
        <v>0</v>
      </c>
    </row>
    <row r="13" spans="2:5" ht="15" customHeight="1">
      <c r="B13" s="18" t="s">
        <v>21</v>
      </c>
      <c r="C13" s="20"/>
      <c r="D13" s="18" t="s">
        <v>22</v>
      </c>
      <c r="E13" s="19">
        <v>0</v>
      </c>
    </row>
    <row r="14" spans="2:5" ht="15" customHeight="1">
      <c r="B14" s="18" t="s">
        <v>23</v>
      </c>
      <c r="C14" s="20"/>
      <c r="D14" s="18" t="s">
        <v>24</v>
      </c>
      <c r="E14" s="19">
        <v>0</v>
      </c>
    </row>
    <row r="15" spans="2:5">
      <c r="B15" s="18"/>
      <c r="C15" s="20"/>
      <c r="D15" s="18" t="s">
        <v>25</v>
      </c>
      <c r="E15" s="19">
        <v>0</v>
      </c>
    </row>
    <row r="16" spans="2:5">
      <c r="B16" s="18"/>
      <c r="C16" s="20"/>
      <c r="D16" s="18" t="s">
        <v>26</v>
      </c>
      <c r="E16" s="19">
        <f>5015697/10000</f>
        <v>501.56970000000001</v>
      </c>
    </row>
    <row r="17" spans="2:5">
      <c r="B17" s="18"/>
      <c r="C17" s="20"/>
      <c r="D17" s="18" t="s">
        <v>27</v>
      </c>
      <c r="E17" s="19">
        <v>0</v>
      </c>
    </row>
    <row r="18" spans="2:5" ht="15" customHeight="1">
      <c r="B18" s="18"/>
      <c r="C18" s="20"/>
      <c r="D18" s="18" t="s">
        <v>28</v>
      </c>
      <c r="E18" s="19">
        <v>0</v>
      </c>
    </row>
    <row r="19" spans="2:5" ht="15" customHeight="1">
      <c r="B19" s="18"/>
      <c r="C19" s="20"/>
      <c r="D19" s="18" t="s">
        <v>29</v>
      </c>
      <c r="E19" s="19">
        <v>0</v>
      </c>
    </row>
    <row r="20" spans="2:5" ht="15" customHeight="1">
      <c r="B20" s="18"/>
      <c r="C20" s="20"/>
      <c r="D20" s="18" t="s">
        <v>30</v>
      </c>
      <c r="E20" s="19">
        <v>0</v>
      </c>
    </row>
    <row r="21" spans="2:5" ht="15" customHeight="1">
      <c r="B21" s="18"/>
      <c r="C21" s="20"/>
      <c r="D21" s="18" t="s">
        <v>31</v>
      </c>
      <c r="E21" s="19">
        <v>0</v>
      </c>
    </row>
    <row r="22" spans="2:5" ht="15" customHeight="1">
      <c r="B22" s="18"/>
      <c r="C22" s="20"/>
      <c r="D22" s="18" t="s">
        <v>32</v>
      </c>
      <c r="E22" s="19">
        <v>0</v>
      </c>
    </row>
    <row r="23" spans="2:5" ht="15" customHeight="1">
      <c r="B23" s="18"/>
      <c r="C23" s="20"/>
      <c r="D23" s="18" t="s">
        <v>33</v>
      </c>
      <c r="E23" s="19">
        <v>0</v>
      </c>
    </row>
    <row r="24" spans="2:5" ht="15" customHeight="1">
      <c r="B24" s="18"/>
      <c r="C24" s="20"/>
      <c r="D24" s="18" t="s">
        <v>34</v>
      </c>
      <c r="E24" s="19">
        <v>0</v>
      </c>
    </row>
    <row r="25" spans="2:5" ht="15" customHeight="1">
      <c r="B25" s="18"/>
      <c r="C25" s="20"/>
      <c r="D25" s="18" t="s">
        <v>35</v>
      </c>
      <c r="E25" s="19">
        <v>0</v>
      </c>
    </row>
    <row r="26" spans="2:5" ht="15" customHeight="1">
      <c r="B26" s="18"/>
      <c r="C26" s="20"/>
      <c r="D26" s="18" t="s">
        <v>36</v>
      </c>
      <c r="E26" s="19">
        <v>0</v>
      </c>
    </row>
    <row r="27" spans="2:5">
      <c r="B27" s="21"/>
      <c r="C27" s="22"/>
      <c r="D27" s="18" t="s">
        <v>37</v>
      </c>
      <c r="E27" s="33"/>
    </row>
    <row r="28" spans="2:5" ht="15" customHeight="1">
      <c r="B28" s="21" t="s">
        <v>38</v>
      </c>
      <c r="C28" s="34">
        <f>5015697/10000</f>
        <v>501.56970000000001</v>
      </c>
      <c r="D28" s="21" t="s">
        <v>39</v>
      </c>
      <c r="E28" s="35">
        <f>5015697/10000</f>
        <v>501.56970000000001</v>
      </c>
    </row>
    <row r="29" spans="2:5" ht="16.5" customHeight="1"/>
  </sheetData>
  <mergeCells count="1">
    <mergeCell ref="B2:E2"/>
  </mergeCells>
  <phoneticPr fontId="16" type="noConversion"/>
  <printOptions horizontalCentered="1"/>
  <pageMargins left="0.59027777777777801" right="0.59027777777777801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tabSelected="1" workbookViewId="0">
      <selection activeCell="C4" sqref="C4:E4"/>
    </sheetView>
  </sheetViews>
  <sheetFormatPr defaultColWidth="9" defaultRowHeight="13.5"/>
  <cols>
    <col min="1" max="1" width="10.75" customWidth="1"/>
    <col min="2" max="2" width="13.75" customWidth="1"/>
    <col min="3" max="3" width="17" customWidth="1"/>
    <col min="4" max="4" width="14.625" customWidth="1"/>
    <col min="5" max="5" width="17.25" customWidth="1"/>
  </cols>
  <sheetData>
    <row r="1" spans="1:5" ht="20.100000000000001" customHeight="1">
      <c r="A1" s="39" t="s">
        <v>40</v>
      </c>
      <c r="B1" s="39"/>
      <c r="C1" s="39"/>
      <c r="D1" s="39"/>
      <c r="E1" s="39"/>
    </row>
    <row r="2" spans="1:5" ht="39.950000000000003" customHeight="1">
      <c r="A2" s="40" t="s">
        <v>41</v>
      </c>
      <c r="B2" s="40"/>
      <c r="C2" s="40"/>
      <c r="D2" s="40"/>
      <c r="E2" s="40"/>
    </row>
    <row r="3" spans="1:5">
      <c r="A3" s="41" t="s">
        <v>2</v>
      </c>
      <c r="B3" s="41"/>
      <c r="C3" s="41"/>
      <c r="D3" s="41"/>
      <c r="E3" s="41"/>
    </row>
    <row r="4" spans="1:5" ht="39.950000000000003" customHeight="1">
      <c r="A4" s="38" t="s">
        <v>42</v>
      </c>
      <c r="B4" s="38"/>
      <c r="C4" s="38" t="s">
        <v>134</v>
      </c>
      <c r="D4" s="38"/>
      <c r="E4" s="38"/>
    </row>
    <row r="5" spans="1:5" ht="20.100000000000001" customHeight="1">
      <c r="A5" s="38" t="s">
        <v>43</v>
      </c>
      <c r="B5" s="38" t="s">
        <v>44</v>
      </c>
      <c r="C5" s="38" t="s">
        <v>45</v>
      </c>
      <c r="D5" s="38"/>
      <c r="E5" s="38"/>
    </row>
    <row r="6" spans="1:5" ht="30" customHeight="1">
      <c r="A6" s="38"/>
      <c r="B6" s="38"/>
      <c r="C6" s="3" t="s">
        <v>46</v>
      </c>
      <c r="D6" s="3" t="s">
        <v>47</v>
      </c>
      <c r="E6" s="3" t="s">
        <v>48</v>
      </c>
    </row>
    <row r="7" spans="1:5">
      <c r="A7" s="4">
        <v>213</v>
      </c>
      <c r="B7" s="4" t="s">
        <v>49</v>
      </c>
      <c r="C7" s="6">
        <f>5015697/10000</f>
        <v>501.56970000000001</v>
      </c>
      <c r="D7" s="6">
        <f>4798397/10000</f>
        <v>479.83969999999999</v>
      </c>
      <c r="E7" s="6">
        <f>217300/10000</f>
        <v>21.73</v>
      </c>
    </row>
    <row r="8" spans="1:5">
      <c r="A8" s="4">
        <v>21302</v>
      </c>
      <c r="B8" s="4" t="s">
        <v>50</v>
      </c>
      <c r="C8" s="6">
        <f>SUM(C9+C10+C11+C12+C13+C14+C15+C16+C17)</f>
        <v>501.56970000000001</v>
      </c>
      <c r="D8" s="6">
        <f>4798397/10000</f>
        <v>479.83969999999999</v>
      </c>
      <c r="E8" s="6">
        <f>SUM(E9+E10+E11)</f>
        <v>21.73</v>
      </c>
    </row>
    <row r="9" spans="1:5">
      <c r="A9" s="4">
        <v>2130201</v>
      </c>
      <c r="B9" s="4" t="s">
        <v>51</v>
      </c>
      <c r="C9" s="6">
        <f>SUM(D9+E9)</f>
        <v>252.8038</v>
      </c>
      <c r="D9" s="6">
        <f>2520038/10000</f>
        <v>252.00380000000001</v>
      </c>
      <c r="E9" s="6">
        <f>8000/10000</f>
        <v>0.8</v>
      </c>
    </row>
    <row r="10" spans="1:5">
      <c r="A10" s="4">
        <v>2130204</v>
      </c>
      <c r="B10" s="4" t="s">
        <v>52</v>
      </c>
      <c r="C10" s="6">
        <f>SUM(D10+E10)</f>
        <v>227.83590000000001</v>
      </c>
      <c r="D10" s="6">
        <f>2278359/10000</f>
        <v>227.83590000000001</v>
      </c>
      <c r="E10" s="6"/>
    </row>
    <row r="11" spans="1:5">
      <c r="A11" s="4">
        <v>2130299</v>
      </c>
      <c r="B11" s="4" t="s">
        <v>53</v>
      </c>
      <c r="C11" s="6">
        <f>SUM(D11+E11)</f>
        <v>20.93</v>
      </c>
      <c r="D11" s="6"/>
      <c r="E11" s="6">
        <f>209300/10000</f>
        <v>20.93</v>
      </c>
    </row>
    <row r="12" spans="1:5">
      <c r="A12" s="4"/>
      <c r="B12" s="4"/>
      <c r="C12" s="6"/>
      <c r="D12" s="6"/>
      <c r="E12" s="6"/>
    </row>
    <row r="13" spans="1:5">
      <c r="A13" s="4"/>
      <c r="B13" s="4"/>
      <c r="C13" s="6"/>
      <c r="D13" s="6"/>
      <c r="E13" s="6"/>
    </row>
    <row r="14" spans="1:5">
      <c r="A14" s="4"/>
      <c r="B14" s="4"/>
      <c r="C14" s="6"/>
      <c r="D14" s="6"/>
      <c r="E14" s="6"/>
    </row>
    <row r="15" spans="1:5">
      <c r="A15" s="4"/>
      <c r="B15" s="4"/>
      <c r="C15" s="6"/>
      <c r="D15" s="6"/>
      <c r="E15" s="6"/>
    </row>
    <row r="16" spans="1:5">
      <c r="A16" s="4"/>
      <c r="B16" s="4"/>
      <c r="C16" s="6"/>
      <c r="D16" s="6"/>
      <c r="E16" s="6"/>
    </row>
    <row r="17" spans="1:5">
      <c r="A17" s="4"/>
      <c r="B17" s="4"/>
      <c r="C17" s="6"/>
      <c r="D17" s="6"/>
      <c r="E17" s="6"/>
    </row>
    <row r="18" spans="1:5">
      <c r="A18" s="4"/>
      <c r="B18" s="4"/>
      <c r="C18" s="6"/>
      <c r="D18" s="6"/>
      <c r="E18" s="6"/>
    </row>
    <row r="19" spans="1:5">
      <c r="A19" s="4"/>
      <c r="B19" s="4"/>
      <c r="C19" s="6"/>
      <c r="D19" s="6"/>
      <c r="E19" s="6"/>
    </row>
    <row r="20" spans="1:5">
      <c r="A20" s="4"/>
      <c r="B20" s="4"/>
      <c r="C20" s="6"/>
      <c r="D20" s="6"/>
      <c r="E20" s="6"/>
    </row>
    <row r="21" spans="1:5">
      <c r="A21" s="4"/>
      <c r="B21" s="4"/>
      <c r="C21" s="6"/>
      <c r="D21" s="6"/>
      <c r="E21" s="6"/>
    </row>
    <row r="22" spans="1:5">
      <c r="A22" s="4"/>
      <c r="B22" s="4"/>
      <c r="C22" s="6"/>
      <c r="D22" s="6"/>
      <c r="E22" s="6"/>
    </row>
    <row r="23" spans="1:5">
      <c r="A23" s="4"/>
      <c r="B23" s="4"/>
      <c r="C23" s="6"/>
      <c r="D23" s="6"/>
      <c r="E23" s="6"/>
    </row>
    <row r="24" spans="1:5">
      <c r="A24" s="4"/>
      <c r="B24" s="4"/>
      <c r="C24" s="6"/>
      <c r="D24" s="6"/>
      <c r="E24" s="6"/>
    </row>
    <row r="25" spans="1:5">
      <c r="A25" s="4"/>
      <c r="B25" s="4"/>
      <c r="C25" s="6"/>
      <c r="D25" s="6"/>
      <c r="E25" s="6"/>
    </row>
    <row r="26" spans="1:5">
      <c r="A26" s="4"/>
      <c r="B26" s="4"/>
      <c r="C26" s="6"/>
      <c r="D26" s="6"/>
      <c r="E26" s="6"/>
    </row>
    <row r="27" spans="1:5">
      <c r="A27" s="4"/>
      <c r="B27" s="4"/>
      <c r="C27" s="6"/>
      <c r="D27" s="6"/>
      <c r="E27" s="6"/>
    </row>
    <row r="28" spans="1:5">
      <c r="A28" s="4"/>
      <c r="B28" s="4"/>
      <c r="C28" s="6"/>
      <c r="D28" s="6"/>
      <c r="E28" s="6"/>
    </row>
    <row r="29" spans="1:5">
      <c r="A29" s="4"/>
      <c r="B29" s="4"/>
      <c r="C29" s="6"/>
      <c r="D29" s="6"/>
      <c r="E29" s="6"/>
    </row>
    <row r="30" spans="1:5">
      <c r="A30" s="4"/>
      <c r="B30" s="4"/>
      <c r="C30" s="6"/>
      <c r="D30" s="6"/>
      <c r="E30" s="6"/>
    </row>
    <row r="31" spans="1:5">
      <c r="A31" s="4"/>
      <c r="B31" s="4"/>
      <c r="C31" s="6"/>
      <c r="D31" s="6"/>
      <c r="E31" s="6"/>
    </row>
    <row r="32" spans="1:5">
      <c r="A32" s="4"/>
      <c r="B32" s="4"/>
      <c r="C32" s="6"/>
      <c r="D32" s="6"/>
      <c r="E32" s="6"/>
    </row>
    <row r="33" spans="1:5">
      <c r="A33" s="4"/>
      <c r="B33" s="4"/>
      <c r="C33" s="6"/>
      <c r="D33" s="6"/>
      <c r="E33" s="6"/>
    </row>
    <row r="34" spans="1:5">
      <c r="A34" s="4"/>
      <c r="B34" s="4"/>
      <c r="C34" s="6"/>
      <c r="D34" s="6"/>
      <c r="E34" s="6"/>
    </row>
    <row r="35" spans="1:5">
      <c r="A35" s="4"/>
      <c r="B35" s="4"/>
      <c r="C35" s="6"/>
      <c r="D35" s="6"/>
      <c r="E35" s="6"/>
    </row>
    <row r="36" spans="1:5">
      <c r="A36" s="4"/>
      <c r="B36" s="4"/>
      <c r="C36" s="6"/>
      <c r="D36" s="6"/>
      <c r="E36" s="6"/>
    </row>
    <row r="37" spans="1:5">
      <c r="A37" s="4"/>
      <c r="B37" s="4"/>
      <c r="C37" s="6"/>
      <c r="D37" s="6"/>
      <c r="E37" s="6"/>
    </row>
    <row r="38" spans="1:5">
      <c r="A38" s="4"/>
      <c r="B38" s="4"/>
      <c r="C38" s="6"/>
      <c r="D38" s="6"/>
      <c r="E38" s="6"/>
    </row>
    <row r="39" spans="1:5">
      <c r="A39" s="23"/>
      <c r="B39" s="23"/>
      <c r="C39" s="6"/>
      <c r="D39" s="6"/>
      <c r="E39" s="6"/>
    </row>
    <row r="40" spans="1:5">
      <c r="A40" s="23"/>
      <c r="B40" s="23"/>
      <c r="C40" s="6"/>
      <c r="D40" s="6"/>
      <c r="E40" s="6"/>
    </row>
    <row r="41" spans="1:5">
      <c r="A41" s="23"/>
      <c r="B41" s="23"/>
      <c r="C41" s="6"/>
      <c r="D41" s="6"/>
      <c r="E41" s="6"/>
    </row>
    <row r="42" spans="1:5">
      <c r="A42" s="23"/>
      <c r="B42" s="23"/>
      <c r="C42" s="6"/>
      <c r="D42" s="6"/>
      <c r="E42" s="6"/>
    </row>
    <row r="43" spans="1:5">
      <c r="A43" s="23"/>
      <c r="B43" s="23"/>
      <c r="C43" s="6"/>
      <c r="D43" s="6"/>
      <c r="E43" s="6"/>
    </row>
    <row r="44" spans="1:5">
      <c r="A44" s="23"/>
      <c r="B44" s="3" t="s">
        <v>54</v>
      </c>
      <c r="C44" s="6">
        <f>5015697/10000</f>
        <v>501.56970000000001</v>
      </c>
      <c r="D44" s="6">
        <f>4798397/10000</f>
        <v>479.83969999999999</v>
      </c>
      <c r="E44" s="6">
        <f>217300/10000</f>
        <v>21.73</v>
      </c>
    </row>
    <row r="45" spans="1:5">
      <c r="A45" s="30"/>
      <c r="B45" s="30"/>
      <c r="C45" s="30"/>
      <c r="D45" s="30"/>
      <c r="E45" s="30"/>
    </row>
    <row r="46" spans="1:5">
      <c r="A46" s="30"/>
      <c r="B46" s="30"/>
      <c r="C46" s="30"/>
      <c r="D46" s="30"/>
      <c r="E46" s="30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16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C20" sqref="C20"/>
    </sheetView>
  </sheetViews>
  <sheetFormatPr defaultColWidth="9" defaultRowHeight="13.5"/>
  <cols>
    <col min="1" max="1" width="9.125" customWidth="1"/>
    <col min="2" max="2" width="17.75" customWidth="1"/>
    <col min="3" max="3" width="12.75" customWidth="1"/>
    <col min="4" max="4" width="14.75" customWidth="1"/>
    <col min="5" max="5" width="9.875" customWidth="1"/>
    <col min="6" max="6" width="4.875" customWidth="1"/>
    <col min="7" max="7" width="5.875" customWidth="1"/>
    <col min="8" max="8" width="7.5" customWidth="1"/>
    <col min="9" max="9" width="6.25" customWidth="1"/>
  </cols>
  <sheetData>
    <row r="1" spans="1:9" ht="20.100000000000001" customHeight="1">
      <c r="A1" s="39" t="s">
        <v>55</v>
      </c>
      <c r="B1" s="39"/>
      <c r="C1" s="39"/>
      <c r="D1" s="39"/>
      <c r="E1" s="39"/>
      <c r="F1" s="39"/>
      <c r="G1" s="39"/>
      <c r="H1" s="39"/>
      <c r="I1" s="39"/>
    </row>
    <row r="2" spans="1:9" ht="39.950000000000003" customHeight="1">
      <c r="A2" s="40" t="s">
        <v>56</v>
      </c>
      <c r="B2" s="40"/>
      <c r="C2" s="40"/>
      <c r="D2" s="40"/>
      <c r="E2" s="40"/>
      <c r="F2" s="40"/>
      <c r="G2" s="40"/>
      <c r="H2" s="40"/>
      <c r="I2" s="40"/>
    </row>
    <row r="3" spans="1:9" ht="15" customHeight="1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9" ht="20.100000000000001" customHeight="1">
      <c r="A4" s="38" t="s">
        <v>57</v>
      </c>
      <c r="B4" s="38"/>
      <c r="C4" s="38" t="s">
        <v>58</v>
      </c>
      <c r="D4" s="46" t="s">
        <v>59</v>
      </c>
      <c r="E4" s="43" t="s">
        <v>60</v>
      </c>
      <c r="F4" s="43" t="s">
        <v>61</v>
      </c>
      <c r="G4" s="44"/>
      <c r="H4" s="44"/>
      <c r="I4" s="45"/>
    </row>
    <row r="5" spans="1:9" ht="35.1" customHeight="1">
      <c r="A5" s="3" t="s">
        <v>43</v>
      </c>
      <c r="B5" s="3" t="s">
        <v>62</v>
      </c>
      <c r="C5" s="38"/>
      <c r="D5" s="47"/>
      <c r="E5" s="48"/>
      <c r="F5" s="24" t="s">
        <v>46</v>
      </c>
      <c r="G5" s="25" t="s">
        <v>63</v>
      </c>
      <c r="H5" s="25" t="s">
        <v>64</v>
      </c>
      <c r="I5" s="25" t="s">
        <v>65</v>
      </c>
    </row>
    <row r="6" spans="1:9" ht="20.100000000000001" customHeight="1">
      <c r="A6" s="4">
        <v>301</v>
      </c>
      <c r="B6" s="9" t="s">
        <v>66</v>
      </c>
      <c r="C6" s="10">
        <f>4457080/10000</f>
        <v>445.70800000000003</v>
      </c>
      <c r="D6" s="10">
        <f>4457080/10000</f>
        <v>445.70800000000003</v>
      </c>
      <c r="E6" s="5"/>
      <c r="F6" s="26"/>
      <c r="G6" s="27"/>
      <c r="H6" s="27"/>
      <c r="I6" s="27"/>
    </row>
    <row r="7" spans="1:9" ht="20.100000000000001" customHeight="1">
      <c r="A7" s="4">
        <v>30101</v>
      </c>
      <c r="B7" s="9" t="s">
        <v>67</v>
      </c>
      <c r="C7" s="10">
        <f>1327968/10000</f>
        <v>132.79679999999999</v>
      </c>
      <c r="D7" s="10">
        <f>1327968/10000</f>
        <v>132.79679999999999</v>
      </c>
      <c r="E7" s="5"/>
      <c r="F7" s="26"/>
      <c r="G7" s="27"/>
      <c r="H7" s="27"/>
      <c r="I7" s="27"/>
    </row>
    <row r="8" spans="1:9" ht="20.100000000000001" customHeight="1">
      <c r="A8" s="4">
        <v>30102</v>
      </c>
      <c r="B8" s="9" t="s">
        <v>68</v>
      </c>
      <c r="C8" s="10">
        <f>2803140/10000</f>
        <v>280.31400000000002</v>
      </c>
      <c r="D8" s="10">
        <f>2803140/10000</f>
        <v>280.31400000000002</v>
      </c>
      <c r="E8" s="5"/>
      <c r="F8" s="26"/>
      <c r="G8" s="27"/>
      <c r="H8" s="27"/>
      <c r="I8" s="27"/>
    </row>
    <row r="9" spans="1:9" ht="20.100000000000001" customHeight="1">
      <c r="A9" s="4">
        <v>30103</v>
      </c>
      <c r="B9" s="9" t="s">
        <v>69</v>
      </c>
      <c r="C9" s="10">
        <f>55972/10000</f>
        <v>5.5972</v>
      </c>
      <c r="D9" s="10">
        <f>55972/10000</f>
        <v>5.5972</v>
      </c>
      <c r="E9" s="5"/>
      <c r="F9" s="26"/>
      <c r="G9" s="27"/>
      <c r="H9" s="27"/>
      <c r="I9" s="27"/>
    </row>
    <row r="10" spans="1:9" ht="20.100000000000001" customHeight="1">
      <c r="A10" s="4">
        <v>30104</v>
      </c>
      <c r="B10" s="9" t="s">
        <v>70</v>
      </c>
      <c r="C10" s="10">
        <f>270000/10000</f>
        <v>27</v>
      </c>
      <c r="D10" s="10">
        <f>270000/10000</f>
        <v>27</v>
      </c>
      <c r="E10" s="5"/>
      <c r="F10" s="26"/>
      <c r="G10" s="27"/>
      <c r="H10" s="27"/>
      <c r="I10" s="27"/>
    </row>
    <row r="11" spans="1:9" ht="20.100000000000001" customHeight="1">
      <c r="A11" s="4" t="s">
        <v>71</v>
      </c>
      <c r="B11" s="9" t="s">
        <v>72</v>
      </c>
      <c r="C11" s="10"/>
      <c r="D11" s="28"/>
      <c r="E11" s="5"/>
      <c r="F11" s="26"/>
      <c r="G11" s="27"/>
      <c r="H11" s="27"/>
      <c r="I11" s="27"/>
    </row>
    <row r="12" spans="1:9" ht="20.100000000000001" customHeight="1">
      <c r="A12" s="4" t="s">
        <v>71</v>
      </c>
      <c r="B12" s="9" t="s">
        <v>72</v>
      </c>
      <c r="C12" s="10"/>
      <c r="D12" s="28"/>
      <c r="E12" s="5"/>
      <c r="F12" s="26"/>
      <c r="G12" s="27"/>
      <c r="H12" s="27"/>
      <c r="I12" s="27"/>
    </row>
    <row r="13" spans="1:9" ht="20.100000000000001" customHeight="1">
      <c r="A13" s="4">
        <v>302</v>
      </c>
      <c r="B13" s="9" t="s">
        <v>73</v>
      </c>
      <c r="C13" s="10">
        <f>287107/10000</f>
        <v>28.710699999999999</v>
      </c>
      <c r="D13" s="10">
        <f>287107/10000</f>
        <v>28.710699999999999</v>
      </c>
      <c r="E13" s="5"/>
      <c r="F13" s="26"/>
      <c r="G13" s="27"/>
      <c r="H13" s="27"/>
      <c r="I13" s="27"/>
    </row>
    <row r="14" spans="1:9" ht="20.100000000000001" customHeight="1">
      <c r="A14" s="4">
        <v>30201</v>
      </c>
      <c r="B14" s="9" t="s">
        <v>74</v>
      </c>
      <c r="C14" s="10"/>
      <c r="D14" s="28"/>
      <c r="E14" s="5"/>
      <c r="F14" s="26"/>
      <c r="G14" s="27"/>
      <c r="H14" s="27"/>
      <c r="I14" s="27"/>
    </row>
    <row r="15" spans="1:9" ht="20.100000000000001" customHeight="1">
      <c r="A15" s="4">
        <v>30202</v>
      </c>
      <c r="B15" s="9" t="s">
        <v>75</v>
      </c>
      <c r="C15" s="10"/>
      <c r="D15" s="28"/>
      <c r="E15" s="5"/>
      <c r="F15" s="26"/>
      <c r="G15" s="27"/>
      <c r="H15" s="27"/>
      <c r="I15" s="27"/>
    </row>
    <row r="16" spans="1:9" ht="20.100000000000001" customHeight="1">
      <c r="A16" s="4">
        <v>30203</v>
      </c>
      <c r="B16" s="9" t="s">
        <v>76</v>
      </c>
      <c r="C16" s="10">
        <f>882/10000</f>
        <v>8.8200000000000001E-2</v>
      </c>
      <c r="D16" s="28">
        <f>882/10000</f>
        <v>8.8200000000000001E-2</v>
      </c>
      <c r="E16" s="5"/>
      <c r="F16" s="26"/>
      <c r="G16" s="27"/>
      <c r="H16" s="27"/>
      <c r="I16" s="27"/>
    </row>
    <row r="17" spans="1:9" ht="20.100000000000001" customHeight="1">
      <c r="A17" s="4">
        <v>30204</v>
      </c>
      <c r="B17" s="9" t="s">
        <v>77</v>
      </c>
      <c r="C17" s="10">
        <f>245000/10000</f>
        <v>24.5</v>
      </c>
      <c r="D17" s="10">
        <f>245000/10000</f>
        <v>24.5</v>
      </c>
      <c r="E17" s="5"/>
      <c r="F17" s="26"/>
      <c r="G17" s="27"/>
      <c r="H17" s="27"/>
      <c r="I17" s="27"/>
    </row>
    <row r="18" spans="1:9" ht="20.100000000000001" customHeight="1">
      <c r="A18" s="4">
        <v>30205</v>
      </c>
      <c r="B18" s="9" t="s">
        <v>78</v>
      </c>
      <c r="C18" s="10">
        <f>40000/10000</f>
        <v>4</v>
      </c>
      <c r="D18" s="10">
        <f>40000/10000</f>
        <v>4</v>
      </c>
      <c r="E18" s="5"/>
      <c r="F18" s="26"/>
      <c r="G18" s="27"/>
      <c r="H18" s="27"/>
      <c r="I18" s="27"/>
    </row>
    <row r="19" spans="1:9" ht="20.100000000000001" customHeight="1">
      <c r="A19" s="4">
        <v>30206</v>
      </c>
      <c r="B19" s="4" t="s">
        <v>79</v>
      </c>
      <c r="C19" s="29">
        <f>0.1225/10000</f>
        <v>1.225E-5</v>
      </c>
      <c r="D19" s="10">
        <f>1225/10000</f>
        <v>0.1225</v>
      </c>
      <c r="E19" s="5"/>
      <c r="F19" s="26"/>
      <c r="G19" s="27"/>
      <c r="H19" s="27"/>
      <c r="I19" s="27"/>
    </row>
    <row r="20" spans="1:9" ht="20.100000000000001" customHeight="1">
      <c r="A20" s="4">
        <v>303</v>
      </c>
      <c r="B20" s="9" t="s">
        <v>80</v>
      </c>
      <c r="C20" s="10">
        <f>54210/10000</f>
        <v>5.4210000000000003</v>
      </c>
      <c r="D20" s="10">
        <f>54210/10000</f>
        <v>5.4210000000000003</v>
      </c>
      <c r="E20" s="5"/>
      <c r="F20" s="26"/>
      <c r="G20" s="27"/>
      <c r="H20" s="27"/>
      <c r="I20" s="27"/>
    </row>
    <row r="21" spans="1:9" ht="20.100000000000001" customHeight="1">
      <c r="A21" s="4">
        <v>30301</v>
      </c>
      <c r="B21" s="9" t="s">
        <v>81</v>
      </c>
      <c r="C21" s="10"/>
      <c r="D21" s="28"/>
      <c r="E21" s="5"/>
      <c r="F21" s="26"/>
      <c r="G21" s="27"/>
      <c r="H21" s="27"/>
      <c r="I21" s="27"/>
    </row>
    <row r="22" spans="1:9" ht="20.100000000000001" customHeight="1">
      <c r="A22" s="4">
        <v>30302</v>
      </c>
      <c r="B22" s="9" t="s">
        <v>82</v>
      </c>
      <c r="C22" s="10"/>
      <c r="D22" s="28"/>
      <c r="E22" s="5"/>
      <c r="F22" s="26"/>
      <c r="G22" s="27"/>
      <c r="H22" s="27"/>
      <c r="I22" s="27"/>
    </row>
    <row r="23" spans="1:9" ht="20.100000000000001" customHeight="1">
      <c r="A23" s="4">
        <v>30303</v>
      </c>
      <c r="B23" s="9" t="s">
        <v>83</v>
      </c>
      <c r="C23" s="10"/>
      <c r="D23" s="28"/>
      <c r="E23" s="5"/>
      <c r="F23" s="26"/>
      <c r="G23" s="27"/>
      <c r="H23" s="27"/>
      <c r="I23" s="27"/>
    </row>
    <row r="24" spans="1:9" ht="20.100000000000001" customHeight="1">
      <c r="A24" s="4">
        <v>30304</v>
      </c>
      <c r="B24" s="9" t="s">
        <v>84</v>
      </c>
      <c r="C24" s="28">
        <f>38610/10000</f>
        <v>3.8610000000000002</v>
      </c>
      <c r="D24" s="28">
        <f>38610/10000</f>
        <v>3.8610000000000002</v>
      </c>
      <c r="E24" s="5"/>
      <c r="F24" s="26"/>
      <c r="G24" s="27"/>
      <c r="H24" s="27"/>
      <c r="I24" s="27"/>
    </row>
    <row r="25" spans="1:9" ht="20.100000000000001" customHeight="1">
      <c r="A25" s="4">
        <v>30305</v>
      </c>
      <c r="B25" s="9" t="s">
        <v>85</v>
      </c>
      <c r="C25" s="29">
        <f>0.6/10000</f>
        <v>6.0000000000000002E-5</v>
      </c>
      <c r="D25" s="28">
        <f>6000/10000</f>
        <v>0.6</v>
      </c>
      <c r="E25" s="5"/>
      <c r="F25" s="26"/>
      <c r="G25" s="27"/>
      <c r="H25" s="27"/>
      <c r="I25" s="27"/>
    </row>
    <row r="26" spans="1:9" ht="20.100000000000001" customHeight="1">
      <c r="A26" s="4">
        <v>30306</v>
      </c>
      <c r="B26" s="9" t="s">
        <v>86</v>
      </c>
      <c r="C26" s="10">
        <f>9600/10000</f>
        <v>0.96</v>
      </c>
      <c r="D26" s="28">
        <f>9600/10000</f>
        <v>0.96</v>
      </c>
      <c r="E26" s="5"/>
      <c r="F26" s="26"/>
      <c r="G26" s="27"/>
      <c r="H26" s="27"/>
      <c r="I26" s="27"/>
    </row>
    <row r="27" spans="1:9" ht="20.100000000000001" customHeight="1">
      <c r="A27" s="4">
        <v>310</v>
      </c>
      <c r="B27" s="9" t="s">
        <v>87</v>
      </c>
      <c r="C27" s="10"/>
      <c r="D27" s="28"/>
      <c r="E27" s="5"/>
      <c r="F27" s="26"/>
      <c r="G27" s="27"/>
      <c r="H27" s="27"/>
      <c r="I27" s="27"/>
    </row>
    <row r="28" spans="1:9" ht="20.100000000000001" customHeight="1">
      <c r="A28" s="4">
        <v>31002</v>
      </c>
      <c r="B28" s="9" t="s">
        <v>88</v>
      </c>
      <c r="C28" s="10"/>
      <c r="D28" s="28"/>
      <c r="E28" s="5"/>
      <c r="F28" s="26"/>
      <c r="G28" s="27"/>
      <c r="H28" s="27"/>
      <c r="I28" s="27"/>
    </row>
    <row r="29" spans="1:9" ht="20.100000000000001" customHeight="1">
      <c r="A29" s="4">
        <v>31003</v>
      </c>
      <c r="B29" s="9" t="s">
        <v>89</v>
      </c>
      <c r="C29" s="10"/>
      <c r="D29" s="28"/>
      <c r="E29" s="5"/>
      <c r="F29" s="26"/>
      <c r="G29" s="27"/>
      <c r="H29" s="27"/>
      <c r="I29" s="27"/>
    </row>
    <row r="30" spans="1:9" ht="20.100000000000001" customHeight="1">
      <c r="A30" s="4"/>
      <c r="B30" s="9"/>
      <c r="C30" s="10"/>
      <c r="D30" s="28"/>
      <c r="E30" s="5"/>
      <c r="F30" s="26"/>
      <c r="G30" s="27"/>
      <c r="H30" s="27"/>
      <c r="I30" s="27"/>
    </row>
    <row r="31" spans="1:9" ht="20.100000000000001" customHeight="1">
      <c r="A31" s="4"/>
      <c r="B31" s="9"/>
      <c r="C31" s="10"/>
      <c r="D31" s="28"/>
      <c r="E31" s="5"/>
      <c r="F31" s="26"/>
      <c r="G31" s="27"/>
      <c r="H31" s="27"/>
      <c r="I31" s="27"/>
    </row>
    <row r="32" spans="1:9" ht="20.100000000000001" customHeight="1">
      <c r="A32" s="4"/>
      <c r="B32" s="9"/>
      <c r="C32" s="10"/>
      <c r="D32" s="28"/>
      <c r="E32" s="5"/>
      <c r="F32" s="26"/>
      <c r="G32" s="27"/>
      <c r="H32" s="27"/>
      <c r="I32" s="27"/>
    </row>
    <row r="33" spans="1:9" ht="20.100000000000001" customHeight="1">
      <c r="A33" s="4"/>
      <c r="B33" s="9"/>
      <c r="C33" s="10"/>
      <c r="D33" s="28"/>
      <c r="E33" s="5"/>
      <c r="F33" s="26"/>
      <c r="G33" s="27"/>
      <c r="H33" s="27"/>
      <c r="I33" s="27"/>
    </row>
    <row r="34" spans="1:9" ht="20.100000000000001" customHeight="1">
      <c r="A34" s="4"/>
      <c r="B34" s="9" t="s">
        <v>58</v>
      </c>
      <c r="C34" s="10">
        <f>SUM(C13,C6,C20)</f>
        <v>479.83969999999999</v>
      </c>
      <c r="D34" s="28">
        <f>SUM(D6,D13,D20)</f>
        <v>479.83969999999999</v>
      </c>
      <c r="E34" s="5"/>
      <c r="F34" s="26"/>
      <c r="G34" s="27"/>
      <c r="H34" s="27"/>
      <c r="I34" s="27"/>
    </row>
    <row r="35" spans="1:9" ht="20.100000000000001" customHeight="1"/>
    <row r="36" spans="1:9" ht="20.100000000000001" customHeight="1"/>
    <row r="37" spans="1:9" ht="20.10000000000000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honeticPr fontId="16" type="noConversion"/>
  <printOptions horizontalCentered="1"/>
  <pageMargins left="0.59027777777777801" right="0.59027777777777801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topLeftCell="A10" workbookViewId="0">
      <selection activeCell="C5" sqref="A1:E65536"/>
    </sheetView>
  </sheetViews>
  <sheetFormatPr defaultColWidth="9" defaultRowHeight="13.5"/>
  <cols>
    <col min="1" max="1" width="10.75" customWidth="1"/>
    <col min="2" max="2" width="20.625" customWidth="1"/>
    <col min="3" max="5" width="18.625" customWidth="1"/>
  </cols>
  <sheetData>
    <row r="1" spans="1:5" ht="20.100000000000001" customHeight="1">
      <c r="A1" s="39" t="s">
        <v>90</v>
      </c>
      <c r="B1" s="39"/>
      <c r="C1" s="39"/>
      <c r="D1" s="39"/>
      <c r="E1" s="39"/>
    </row>
    <row r="2" spans="1:5" ht="39.950000000000003" customHeight="1">
      <c r="A2" s="40" t="s">
        <v>91</v>
      </c>
      <c r="B2" s="40"/>
      <c r="C2" s="40"/>
      <c r="D2" s="40"/>
      <c r="E2" s="40"/>
    </row>
    <row r="3" spans="1:5" ht="15" customHeight="1">
      <c r="A3" s="41" t="s">
        <v>2</v>
      </c>
      <c r="B3" s="41"/>
      <c r="C3" s="41"/>
      <c r="D3" s="41"/>
      <c r="E3" s="41"/>
    </row>
    <row r="4" spans="1:5" ht="20.100000000000001" customHeight="1">
      <c r="A4" s="38" t="s">
        <v>43</v>
      </c>
      <c r="B4" s="38" t="s">
        <v>62</v>
      </c>
      <c r="C4" s="38" t="s">
        <v>92</v>
      </c>
      <c r="D4" s="38"/>
      <c r="E4" s="38"/>
    </row>
    <row r="5" spans="1:5" ht="20.100000000000001" customHeight="1">
      <c r="A5" s="38"/>
      <c r="B5" s="38"/>
      <c r="C5" s="3" t="s">
        <v>58</v>
      </c>
      <c r="D5" s="3" t="s">
        <v>47</v>
      </c>
      <c r="E5" s="3" t="s">
        <v>48</v>
      </c>
    </row>
    <row r="6" spans="1:5" ht="20.100000000000001" customHeight="1">
      <c r="A6" s="23"/>
      <c r="B6" s="23"/>
      <c r="C6" s="23"/>
      <c r="D6" s="23"/>
      <c r="E6" s="23"/>
    </row>
    <row r="7" spans="1:5" ht="20.100000000000001" customHeight="1">
      <c r="A7" s="23"/>
      <c r="B7" s="23"/>
      <c r="C7" s="23"/>
      <c r="D7" s="23"/>
      <c r="E7" s="23"/>
    </row>
    <row r="8" spans="1:5" ht="20.100000000000001" customHeight="1">
      <c r="A8" s="23"/>
      <c r="B8" s="23"/>
      <c r="C8" s="23"/>
      <c r="D8" s="23"/>
      <c r="E8" s="23"/>
    </row>
    <row r="9" spans="1:5" ht="20.100000000000001" customHeight="1">
      <c r="A9" s="23"/>
      <c r="B9" s="23"/>
      <c r="C9" s="23"/>
      <c r="D9" s="23"/>
      <c r="E9" s="23"/>
    </row>
    <row r="10" spans="1:5" ht="20.100000000000001" customHeight="1">
      <c r="A10" s="23"/>
      <c r="B10" s="23"/>
      <c r="C10" s="23"/>
      <c r="D10" s="23"/>
      <c r="E10" s="23"/>
    </row>
    <row r="11" spans="1:5" ht="20.100000000000001" customHeight="1">
      <c r="A11" s="23"/>
      <c r="B11" s="23"/>
      <c r="C11" s="23"/>
      <c r="D11" s="23"/>
      <c r="E11" s="23"/>
    </row>
    <row r="12" spans="1:5" ht="20.100000000000001" customHeight="1">
      <c r="A12" s="23"/>
      <c r="B12" s="23"/>
      <c r="C12" s="23"/>
      <c r="D12" s="23"/>
      <c r="E12" s="23"/>
    </row>
    <row r="13" spans="1:5" ht="20.100000000000001" customHeight="1">
      <c r="A13" s="23"/>
      <c r="B13" s="23"/>
      <c r="C13" s="23"/>
      <c r="D13" s="23"/>
      <c r="E13" s="23"/>
    </row>
    <row r="14" spans="1:5" ht="20.100000000000001" customHeight="1">
      <c r="A14" s="23"/>
      <c r="B14" s="23"/>
      <c r="C14" s="23"/>
      <c r="D14" s="23"/>
      <c r="E14" s="23"/>
    </row>
    <row r="15" spans="1:5" ht="20.100000000000001" customHeight="1">
      <c r="A15" s="23"/>
      <c r="B15" s="23"/>
      <c r="C15" s="23"/>
      <c r="D15" s="23"/>
      <c r="E15" s="23"/>
    </row>
    <row r="16" spans="1:5" ht="20.100000000000001" customHeight="1">
      <c r="A16" s="23"/>
      <c r="B16" s="23"/>
      <c r="C16" s="23"/>
      <c r="D16" s="23"/>
      <c r="E16" s="23"/>
    </row>
    <row r="17" spans="1:5" ht="20.100000000000001" customHeight="1">
      <c r="A17" s="23"/>
      <c r="B17" s="23"/>
      <c r="C17" s="23"/>
      <c r="D17" s="23"/>
      <c r="E17" s="23"/>
    </row>
    <row r="18" spans="1:5" ht="20.100000000000001" customHeight="1">
      <c r="A18" s="23"/>
      <c r="B18" s="23"/>
      <c r="C18" s="23"/>
      <c r="D18" s="23"/>
      <c r="E18" s="23"/>
    </row>
    <row r="19" spans="1:5" ht="20.100000000000001" customHeight="1">
      <c r="A19" s="23"/>
      <c r="B19" s="23"/>
      <c r="C19" s="23"/>
      <c r="D19" s="23"/>
      <c r="E19" s="23"/>
    </row>
    <row r="20" spans="1:5" ht="20.100000000000001" customHeight="1">
      <c r="A20" s="23"/>
      <c r="B20" s="23"/>
      <c r="C20" s="23"/>
      <c r="D20" s="23"/>
      <c r="E20" s="23"/>
    </row>
    <row r="21" spans="1:5" ht="20.100000000000001" customHeight="1">
      <c r="A21" s="23"/>
      <c r="B21" s="23"/>
      <c r="C21" s="23"/>
      <c r="D21" s="23"/>
      <c r="E21" s="23"/>
    </row>
    <row r="22" spans="1:5" ht="20.100000000000001" customHeight="1">
      <c r="A22" s="23"/>
      <c r="B22" s="23"/>
      <c r="C22" s="23"/>
      <c r="D22" s="23"/>
      <c r="E22" s="23"/>
    </row>
    <row r="23" spans="1:5" ht="20.100000000000001" customHeight="1">
      <c r="A23" s="23"/>
      <c r="B23" s="3" t="s">
        <v>58</v>
      </c>
      <c r="C23" s="23"/>
      <c r="D23" s="23"/>
      <c r="E23" s="23"/>
    </row>
  </sheetData>
  <mergeCells count="6">
    <mergeCell ref="A1:E1"/>
    <mergeCell ref="A2:E2"/>
    <mergeCell ref="A3:E3"/>
    <mergeCell ref="C4:E4"/>
    <mergeCell ref="A4:A5"/>
    <mergeCell ref="B4:B5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E27" sqref="E27"/>
    </sheetView>
  </sheetViews>
  <sheetFormatPr defaultRowHeight="12.75"/>
  <cols>
    <col min="1" max="1" width="1" style="11" customWidth="1"/>
    <col min="2" max="2" width="25.75" style="11" customWidth="1"/>
    <col min="3" max="3" width="17.5" style="11" customWidth="1"/>
    <col min="4" max="4" width="25.75" style="11" customWidth="1"/>
    <col min="5" max="5" width="17.5" style="11" customWidth="1"/>
    <col min="6" max="6" width="0.875" style="11" customWidth="1"/>
    <col min="7" max="16384" width="9" style="11"/>
  </cols>
  <sheetData>
    <row r="1" spans="2:5">
      <c r="B1" s="12" t="s">
        <v>93</v>
      </c>
      <c r="C1" s="13"/>
      <c r="D1" s="13"/>
      <c r="E1" s="14"/>
    </row>
    <row r="2" spans="2:5" ht="39.950000000000003" customHeight="1">
      <c r="B2" s="49" t="s">
        <v>94</v>
      </c>
      <c r="C2" s="50"/>
      <c r="D2" s="50"/>
      <c r="E2" s="50"/>
    </row>
    <row r="3" spans="2:5" ht="15" customHeight="1">
      <c r="B3" s="15"/>
      <c r="C3" s="16"/>
      <c r="D3" s="16"/>
      <c r="E3" s="17" t="s">
        <v>2</v>
      </c>
    </row>
    <row r="4" spans="2:5">
      <c r="B4" s="18" t="s">
        <v>95</v>
      </c>
      <c r="C4" s="19">
        <f>5015697/10000</f>
        <v>501.56970000000001</v>
      </c>
      <c r="D4" s="18" t="s">
        <v>96</v>
      </c>
      <c r="E4" s="19">
        <v>0</v>
      </c>
    </row>
    <row r="5" spans="2:5">
      <c r="B5" s="18" t="s">
        <v>97</v>
      </c>
      <c r="C5" s="20"/>
      <c r="D5" s="18" t="s">
        <v>98</v>
      </c>
      <c r="E5" s="19">
        <v>0</v>
      </c>
    </row>
    <row r="6" spans="2:5">
      <c r="B6" s="18" t="s">
        <v>99</v>
      </c>
      <c r="C6" s="20"/>
      <c r="D6" s="18" t="s">
        <v>100</v>
      </c>
      <c r="E6" s="19">
        <v>0</v>
      </c>
    </row>
    <row r="7" spans="2:5">
      <c r="B7" s="18" t="s">
        <v>101</v>
      </c>
      <c r="C7" s="20"/>
      <c r="D7" s="18" t="s">
        <v>102</v>
      </c>
      <c r="E7" s="19">
        <v>0</v>
      </c>
    </row>
    <row r="8" spans="2:5">
      <c r="B8" s="18" t="s">
        <v>103</v>
      </c>
      <c r="C8" s="20"/>
      <c r="D8" s="18" t="s">
        <v>104</v>
      </c>
      <c r="E8" s="19">
        <v>0</v>
      </c>
    </row>
    <row r="9" spans="2:5">
      <c r="B9" s="18" t="s">
        <v>105</v>
      </c>
      <c r="C9" s="20"/>
      <c r="D9" s="18" t="s">
        <v>106</v>
      </c>
      <c r="E9" s="19">
        <v>0</v>
      </c>
    </row>
    <row r="10" spans="2:5">
      <c r="B10" s="18"/>
      <c r="C10" s="20"/>
      <c r="D10" s="18" t="s">
        <v>107</v>
      </c>
      <c r="E10" s="19">
        <v>0</v>
      </c>
    </row>
    <row r="11" spans="2:5">
      <c r="B11" s="18"/>
      <c r="C11" s="20"/>
      <c r="D11" s="18" t="s">
        <v>108</v>
      </c>
      <c r="E11" s="19">
        <v>0</v>
      </c>
    </row>
    <row r="12" spans="2:5">
      <c r="B12" s="18"/>
      <c r="C12" s="20"/>
      <c r="D12" s="18" t="s">
        <v>109</v>
      </c>
      <c r="E12" s="19">
        <v>0</v>
      </c>
    </row>
    <row r="13" spans="2:5">
      <c r="B13" s="18"/>
      <c r="C13" s="20"/>
      <c r="D13" s="18" t="s">
        <v>110</v>
      </c>
      <c r="E13" s="19">
        <v>0</v>
      </c>
    </row>
    <row r="14" spans="2:5">
      <c r="B14" s="18"/>
      <c r="C14" s="20"/>
      <c r="D14" s="18" t="s">
        <v>111</v>
      </c>
      <c r="E14" s="19">
        <v>0</v>
      </c>
    </row>
    <row r="15" spans="2:5">
      <c r="B15" s="18"/>
      <c r="C15" s="20"/>
      <c r="D15" s="18" t="s">
        <v>112</v>
      </c>
      <c r="E15" s="19">
        <f>5015697/10000</f>
        <v>501.56970000000001</v>
      </c>
    </row>
    <row r="16" spans="2:5" ht="15" customHeight="1">
      <c r="B16" s="18"/>
      <c r="C16" s="20"/>
      <c r="D16" s="18" t="s">
        <v>113</v>
      </c>
      <c r="E16" s="19">
        <v>0</v>
      </c>
    </row>
    <row r="17" spans="2:5" ht="15" customHeight="1">
      <c r="B17" s="18"/>
      <c r="C17" s="20"/>
      <c r="D17" s="18" t="s">
        <v>114</v>
      </c>
      <c r="E17" s="19">
        <v>0</v>
      </c>
    </row>
    <row r="18" spans="2:5" ht="15" customHeight="1">
      <c r="B18" s="18"/>
      <c r="C18" s="20"/>
      <c r="D18" s="18" t="s">
        <v>115</v>
      </c>
      <c r="E18" s="19">
        <v>0</v>
      </c>
    </row>
    <row r="19" spans="2:5" ht="15" customHeight="1">
      <c r="B19" s="18"/>
      <c r="C19" s="20"/>
      <c r="D19" s="18" t="s">
        <v>116</v>
      </c>
      <c r="E19" s="19">
        <v>0</v>
      </c>
    </row>
    <row r="20" spans="2:5" ht="15" customHeight="1">
      <c r="B20" s="18"/>
      <c r="C20" s="20"/>
      <c r="D20" s="18" t="s">
        <v>117</v>
      </c>
      <c r="E20" s="19">
        <v>0</v>
      </c>
    </row>
    <row r="21" spans="2:5" ht="15" customHeight="1">
      <c r="B21" s="18"/>
      <c r="C21" s="20"/>
      <c r="D21" s="18" t="s">
        <v>118</v>
      </c>
      <c r="E21" s="19">
        <v>0</v>
      </c>
    </row>
    <row r="22" spans="2:5" ht="15" customHeight="1">
      <c r="B22" s="18"/>
      <c r="C22" s="20"/>
      <c r="D22" s="18" t="s">
        <v>119</v>
      </c>
      <c r="E22" s="19">
        <v>0</v>
      </c>
    </row>
    <row r="23" spans="2:5">
      <c r="B23" s="18"/>
      <c r="C23" s="20"/>
      <c r="D23" s="18" t="s">
        <v>120</v>
      </c>
      <c r="E23" s="19">
        <v>0</v>
      </c>
    </row>
    <row r="24" spans="2:5" ht="15" customHeight="1">
      <c r="B24" s="18"/>
      <c r="C24" s="20"/>
      <c r="D24" s="18" t="s">
        <v>121</v>
      </c>
      <c r="E24" s="19">
        <v>0</v>
      </c>
    </row>
    <row r="25" spans="2:5">
      <c r="B25" s="21"/>
      <c r="C25" s="22"/>
      <c r="D25" s="18" t="s">
        <v>122</v>
      </c>
      <c r="E25" s="19">
        <v>0</v>
      </c>
    </row>
    <row r="26" spans="2:5" ht="15" customHeight="1">
      <c r="B26" s="21" t="s">
        <v>38</v>
      </c>
      <c r="C26" s="19">
        <f>5015697/10000</f>
        <v>501.56970000000001</v>
      </c>
      <c r="D26" s="21" t="s">
        <v>39</v>
      </c>
      <c r="E26" s="19">
        <f>5015697/10000</f>
        <v>501.56970000000001</v>
      </c>
    </row>
    <row r="27" spans="2:5" ht="17.25" customHeight="1"/>
  </sheetData>
  <mergeCells count="1">
    <mergeCell ref="B2:E2"/>
  </mergeCells>
  <phoneticPr fontId="16" type="noConversion"/>
  <pageMargins left="0.59027777777777801" right="0.59027777777777801" top="0.196527777777778" bottom="0.196527777777778" header="0.196527777777778" footer="0.196527777777778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C34" sqref="C34"/>
    </sheetView>
  </sheetViews>
  <sheetFormatPr defaultColWidth="9" defaultRowHeight="13.5"/>
  <cols>
    <col min="1" max="1" width="8.75" customWidth="1"/>
    <col min="2" max="2" width="14.75" customWidth="1"/>
    <col min="3" max="3" width="12.625" customWidth="1"/>
    <col min="4" max="4" width="14.75" customWidth="1"/>
    <col min="5" max="5" width="9" customWidth="1"/>
    <col min="6" max="6" width="9.375" customWidth="1"/>
    <col min="7" max="7" width="6.75" customWidth="1"/>
    <col min="8" max="8" width="7.125" customWidth="1"/>
    <col min="9" max="9" width="6.75" customWidth="1"/>
  </cols>
  <sheetData>
    <row r="1" spans="1:9" ht="20.100000000000001" customHeight="1">
      <c r="A1" s="39" t="s">
        <v>123</v>
      </c>
      <c r="B1" s="39"/>
      <c r="C1" s="39"/>
      <c r="D1" s="39"/>
      <c r="E1" s="39"/>
      <c r="F1" s="39"/>
      <c r="G1" s="39"/>
      <c r="H1" s="39"/>
      <c r="I1" s="39"/>
    </row>
    <row r="2" spans="1:9" ht="39.950000000000003" customHeight="1">
      <c r="A2" s="40" t="s">
        <v>124</v>
      </c>
      <c r="B2" s="40"/>
      <c r="C2" s="40"/>
      <c r="D2" s="40"/>
      <c r="E2" s="40"/>
      <c r="F2" s="40"/>
      <c r="G2" s="40"/>
      <c r="H2" s="40"/>
      <c r="I2" s="40"/>
    </row>
    <row r="3" spans="1:9" s="8" customFormat="1" ht="15" customHeight="1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9" ht="39.950000000000003" customHeight="1">
      <c r="A4" s="38" t="s">
        <v>125</v>
      </c>
      <c r="B4" s="38"/>
      <c r="C4" s="38" t="s">
        <v>58</v>
      </c>
      <c r="D4" s="51" t="s">
        <v>126</v>
      </c>
      <c r="E4" s="51" t="s">
        <v>127</v>
      </c>
      <c r="F4" s="52" t="s">
        <v>128</v>
      </c>
      <c r="G4" s="54" t="s">
        <v>129</v>
      </c>
      <c r="H4" s="51" t="s">
        <v>130</v>
      </c>
      <c r="I4" s="51" t="s">
        <v>131</v>
      </c>
    </row>
    <row r="5" spans="1:9" ht="30" customHeight="1">
      <c r="A5" s="3" t="s">
        <v>43</v>
      </c>
      <c r="B5" s="3" t="s">
        <v>62</v>
      </c>
      <c r="C5" s="38"/>
      <c r="D5" s="38"/>
      <c r="E5" s="38"/>
      <c r="F5" s="53"/>
      <c r="G5" s="55"/>
      <c r="H5" s="38"/>
      <c r="I5" s="38"/>
    </row>
    <row r="6" spans="1:9" ht="20.100000000000001" customHeight="1">
      <c r="A6" s="4">
        <v>213</v>
      </c>
      <c r="B6" s="4" t="s">
        <v>49</v>
      </c>
      <c r="C6" s="9">
        <v>501.57</v>
      </c>
      <c r="D6" s="9">
        <v>501.57</v>
      </c>
      <c r="E6" s="9"/>
      <c r="F6" s="9"/>
      <c r="G6" s="9"/>
      <c r="H6" s="9"/>
      <c r="I6" s="9"/>
    </row>
    <row r="7" spans="1:9" ht="20.100000000000001" customHeight="1">
      <c r="A7" s="4">
        <v>21302</v>
      </c>
      <c r="B7" s="4" t="s">
        <v>50</v>
      </c>
      <c r="C7" s="6">
        <f>SUM(C8+C9+C10+C11+C12+C13+C14+C15+C16)</f>
        <v>501.56970000000001</v>
      </c>
      <c r="D7" s="10">
        <f>5015697/10000</f>
        <v>501.56970000000001</v>
      </c>
      <c r="E7" s="9"/>
      <c r="F7" s="9"/>
      <c r="G7" s="9"/>
      <c r="H7" s="9"/>
      <c r="I7" s="9"/>
    </row>
    <row r="8" spans="1:9" ht="20.100000000000001" customHeight="1">
      <c r="A8" s="4">
        <v>2130201</v>
      </c>
      <c r="B8" s="4" t="s">
        <v>51</v>
      </c>
      <c r="C8" s="6">
        <f>SUM(D8+E8)</f>
        <v>252.8038</v>
      </c>
      <c r="D8" s="6">
        <f>2528038/10000</f>
        <v>252.8038</v>
      </c>
      <c r="E8" s="9"/>
      <c r="F8" s="9"/>
      <c r="G8" s="9"/>
      <c r="H8" s="9"/>
      <c r="I8" s="9"/>
    </row>
    <row r="9" spans="1:9" ht="20.100000000000001" customHeight="1">
      <c r="A9" s="4">
        <v>2130204</v>
      </c>
      <c r="B9" s="4" t="s">
        <v>52</v>
      </c>
      <c r="C9" s="6">
        <f>SUM(D9+E9)</f>
        <v>227.83590000000001</v>
      </c>
      <c r="D9" s="6">
        <f>2278359/10000</f>
        <v>227.83590000000001</v>
      </c>
      <c r="E9" s="9"/>
      <c r="F9" s="9"/>
      <c r="G9" s="9"/>
      <c r="H9" s="9"/>
      <c r="I9" s="9"/>
    </row>
    <row r="10" spans="1:9" ht="20.100000000000001" customHeight="1">
      <c r="A10" s="4">
        <v>2130299</v>
      </c>
      <c r="B10" s="4" t="s">
        <v>53</v>
      </c>
      <c r="C10" s="6">
        <f>SUM(D10+E10)</f>
        <v>20.93</v>
      </c>
      <c r="D10" s="6">
        <f>209300/10000</f>
        <v>20.93</v>
      </c>
      <c r="E10" s="9"/>
      <c r="F10" s="9"/>
      <c r="G10" s="9"/>
      <c r="H10" s="9"/>
      <c r="I10" s="9"/>
    </row>
    <row r="11" spans="1:9" ht="20.100000000000001" customHeight="1">
      <c r="A11" s="4"/>
      <c r="B11" s="9"/>
      <c r="C11" s="9"/>
      <c r="D11" s="9"/>
      <c r="E11" s="9"/>
      <c r="F11" s="9"/>
      <c r="G11" s="9"/>
      <c r="H11" s="9"/>
      <c r="I11" s="9"/>
    </row>
    <row r="12" spans="1:9" ht="20.100000000000001" customHeight="1">
      <c r="A12" s="4"/>
      <c r="B12" s="9"/>
      <c r="C12" s="9"/>
      <c r="D12" s="9"/>
      <c r="E12" s="9"/>
      <c r="F12" s="9"/>
      <c r="G12" s="9"/>
      <c r="H12" s="9"/>
      <c r="I12" s="9"/>
    </row>
    <row r="13" spans="1:9" ht="20.100000000000001" customHeight="1">
      <c r="A13" s="4"/>
      <c r="B13" s="9"/>
      <c r="C13" s="9"/>
      <c r="D13" s="9"/>
      <c r="E13" s="9"/>
      <c r="F13" s="9"/>
      <c r="G13" s="9"/>
      <c r="H13" s="9"/>
      <c r="I13" s="9"/>
    </row>
    <row r="14" spans="1:9" ht="20.100000000000001" customHeight="1">
      <c r="A14" s="4"/>
      <c r="B14" s="9"/>
      <c r="C14" s="9"/>
      <c r="D14" s="9"/>
      <c r="E14" s="9"/>
      <c r="F14" s="9"/>
      <c r="G14" s="9"/>
      <c r="H14" s="9"/>
      <c r="I14" s="9"/>
    </row>
    <row r="15" spans="1:9" ht="20.100000000000001" customHeight="1">
      <c r="A15" s="4"/>
      <c r="B15" s="9"/>
      <c r="C15" s="9"/>
      <c r="D15" s="9"/>
      <c r="E15" s="9"/>
      <c r="F15" s="9"/>
      <c r="G15" s="9"/>
      <c r="H15" s="9"/>
      <c r="I15" s="9"/>
    </row>
    <row r="16" spans="1:9" ht="20.100000000000001" customHeight="1">
      <c r="A16" s="4"/>
      <c r="B16" s="9"/>
      <c r="C16" s="9"/>
      <c r="D16" s="9"/>
      <c r="E16" s="9"/>
      <c r="F16" s="9"/>
      <c r="G16" s="9"/>
      <c r="H16" s="9"/>
      <c r="I16" s="9"/>
    </row>
    <row r="17" spans="1:9" ht="20.100000000000001" customHeight="1">
      <c r="A17" s="4"/>
      <c r="B17" s="9"/>
      <c r="C17" s="9"/>
      <c r="D17" s="9"/>
      <c r="E17" s="9"/>
      <c r="F17" s="9"/>
      <c r="G17" s="9"/>
      <c r="H17" s="9"/>
      <c r="I17" s="9"/>
    </row>
    <row r="18" spans="1:9" ht="20.100000000000001" customHeight="1">
      <c r="A18" s="4"/>
      <c r="B18" s="9"/>
      <c r="C18" s="9"/>
      <c r="D18" s="9"/>
      <c r="E18" s="9"/>
      <c r="F18" s="9"/>
      <c r="G18" s="9"/>
      <c r="H18" s="9"/>
      <c r="I18" s="9"/>
    </row>
    <row r="19" spans="1:9" ht="20.100000000000001" customHeight="1">
      <c r="A19" s="4"/>
      <c r="B19" s="9"/>
      <c r="C19" s="9"/>
      <c r="D19" s="9"/>
      <c r="E19" s="9"/>
      <c r="F19" s="9"/>
      <c r="G19" s="9"/>
      <c r="H19" s="9"/>
      <c r="I19" s="9"/>
    </row>
    <row r="20" spans="1:9" ht="20.100000000000001" customHeight="1">
      <c r="A20" s="4"/>
      <c r="B20" s="9"/>
      <c r="C20" s="9"/>
      <c r="D20" s="9"/>
      <c r="E20" s="9"/>
      <c r="F20" s="9"/>
      <c r="G20" s="9"/>
      <c r="H20" s="9"/>
      <c r="I20" s="9"/>
    </row>
    <row r="21" spans="1:9" ht="20.100000000000001" customHeight="1">
      <c r="A21" s="4"/>
      <c r="B21" s="9"/>
      <c r="C21" s="9"/>
      <c r="D21" s="9"/>
      <c r="E21" s="9"/>
      <c r="F21" s="9"/>
      <c r="G21" s="9"/>
      <c r="H21" s="9"/>
      <c r="I21" s="9"/>
    </row>
    <row r="22" spans="1:9" ht="20.100000000000001" customHeight="1">
      <c r="A22" s="4"/>
      <c r="B22" s="9"/>
      <c r="C22" s="9"/>
      <c r="D22" s="9"/>
      <c r="E22" s="9"/>
      <c r="F22" s="9"/>
      <c r="G22" s="9"/>
      <c r="H22" s="9"/>
      <c r="I22" s="9"/>
    </row>
    <row r="23" spans="1:9" ht="20.100000000000001" customHeight="1">
      <c r="A23" s="4"/>
      <c r="B23" s="9"/>
      <c r="C23" s="9"/>
      <c r="D23" s="9"/>
      <c r="E23" s="9"/>
      <c r="F23" s="9"/>
      <c r="G23" s="9"/>
      <c r="H23" s="9"/>
      <c r="I23" s="9"/>
    </row>
    <row r="24" spans="1:9" ht="20.100000000000001" customHeight="1">
      <c r="A24" s="4"/>
      <c r="B24" s="9"/>
      <c r="C24" s="9"/>
      <c r="D24" s="9"/>
      <c r="E24" s="9"/>
      <c r="F24" s="9"/>
      <c r="G24" s="9"/>
      <c r="H24" s="9"/>
      <c r="I24" s="9"/>
    </row>
    <row r="25" spans="1:9" ht="20.100000000000001" customHeight="1">
      <c r="A25" s="4"/>
      <c r="B25" s="9"/>
      <c r="C25" s="9"/>
      <c r="D25" s="9"/>
      <c r="E25" s="9"/>
      <c r="F25" s="9"/>
      <c r="G25" s="9"/>
      <c r="H25" s="9"/>
      <c r="I25" s="9"/>
    </row>
    <row r="26" spans="1:9" ht="20.100000000000001" customHeight="1">
      <c r="A26" s="4"/>
      <c r="B26" s="9"/>
      <c r="C26" s="9"/>
      <c r="D26" s="9"/>
      <c r="E26" s="9"/>
      <c r="F26" s="9"/>
      <c r="G26" s="9"/>
      <c r="H26" s="9"/>
      <c r="I26" s="9"/>
    </row>
    <row r="27" spans="1:9" ht="20.100000000000001" customHeight="1">
      <c r="A27" s="4"/>
      <c r="B27" s="9"/>
      <c r="C27" s="9"/>
      <c r="D27" s="9"/>
      <c r="E27" s="9"/>
      <c r="F27" s="9"/>
      <c r="G27" s="9"/>
      <c r="H27" s="9"/>
      <c r="I27" s="9"/>
    </row>
    <row r="28" spans="1:9" ht="20.100000000000001" customHeight="1">
      <c r="A28" s="4"/>
      <c r="B28" s="9"/>
      <c r="C28" s="9"/>
      <c r="D28" s="9"/>
      <c r="E28" s="9"/>
      <c r="F28" s="9"/>
      <c r="G28" s="9"/>
      <c r="H28" s="9"/>
      <c r="I28" s="9"/>
    </row>
    <row r="29" spans="1:9" ht="20.100000000000001" customHeight="1">
      <c r="A29" s="4"/>
      <c r="B29" s="9"/>
      <c r="C29" s="9"/>
      <c r="D29" s="9"/>
      <c r="E29" s="9"/>
      <c r="F29" s="9"/>
      <c r="G29" s="9"/>
      <c r="H29" s="9"/>
      <c r="I29" s="9"/>
    </row>
    <row r="30" spans="1:9" ht="20.100000000000001" customHeight="1">
      <c r="A30" s="4"/>
      <c r="B30" s="9"/>
      <c r="C30" s="9"/>
      <c r="D30" s="9"/>
      <c r="E30" s="9"/>
      <c r="F30" s="9"/>
      <c r="G30" s="9"/>
      <c r="H30" s="9"/>
      <c r="I30" s="9"/>
    </row>
    <row r="31" spans="1:9" ht="20.100000000000001" customHeight="1">
      <c r="A31" s="4"/>
      <c r="B31" s="9"/>
      <c r="C31" s="9"/>
      <c r="D31" s="9"/>
      <c r="E31" s="9"/>
      <c r="F31" s="9"/>
      <c r="G31" s="9"/>
      <c r="H31" s="9"/>
      <c r="I31" s="9"/>
    </row>
    <row r="32" spans="1:9" ht="20.100000000000001" customHeight="1">
      <c r="A32" s="4"/>
      <c r="B32" s="9"/>
      <c r="C32" s="9"/>
      <c r="D32" s="9"/>
      <c r="E32" s="9"/>
      <c r="F32" s="9"/>
      <c r="G32" s="9"/>
      <c r="H32" s="9"/>
      <c r="I32" s="9"/>
    </row>
    <row r="33" spans="1:9" ht="20.100000000000001" customHeight="1">
      <c r="A33" s="4"/>
      <c r="B33" s="9"/>
      <c r="C33" s="9"/>
      <c r="D33" s="9"/>
      <c r="E33" s="9"/>
      <c r="F33" s="9"/>
      <c r="G33" s="9"/>
      <c r="H33" s="9"/>
      <c r="I33" s="9"/>
    </row>
    <row r="34" spans="1:9" ht="20.100000000000001" customHeight="1">
      <c r="A34" s="4"/>
      <c r="B34" s="3" t="s">
        <v>54</v>
      </c>
      <c r="C34" s="9">
        <v>501.57</v>
      </c>
      <c r="D34" s="9">
        <v>501.57</v>
      </c>
      <c r="E34" s="9"/>
      <c r="F34" s="9"/>
      <c r="G34" s="9"/>
      <c r="H34" s="9"/>
      <c r="I34" s="9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H4:H5"/>
    <mergeCell ref="I4:I5"/>
    <mergeCell ref="A1:I1"/>
    <mergeCell ref="A2:I2"/>
    <mergeCell ref="A3:I3"/>
    <mergeCell ref="A4:B4"/>
    <mergeCell ref="C4:C5"/>
    <mergeCell ref="D4:D5"/>
    <mergeCell ref="E4:E5"/>
    <mergeCell ref="F4:F5"/>
    <mergeCell ref="G4:G5"/>
  </mergeCells>
  <phoneticPr fontId="1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topLeftCell="A19" workbookViewId="0">
      <selection activeCell="C31" sqref="C31"/>
    </sheetView>
  </sheetViews>
  <sheetFormatPr defaultColWidth="9" defaultRowHeight="13.5"/>
  <cols>
    <col min="1" max="1" width="8.625" customWidth="1"/>
    <col min="2" max="2" width="20.625" customWidth="1"/>
    <col min="3" max="3" width="16.625" customWidth="1"/>
    <col min="4" max="4" width="15.125" style="2" customWidth="1"/>
    <col min="5" max="5" width="15.5" style="2" customWidth="1"/>
  </cols>
  <sheetData>
    <row r="1" spans="1:5" ht="20.100000000000001" customHeight="1">
      <c r="A1" s="39" t="s">
        <v>132</v>
      </c>
      <c r="B1" s="39"/>
      <c r="C1" s="39"/>
      <c r="D1" s="39"/>
      <c r="E1" s="39"/>
    </row>
    <row r="2" spans="1:5" ht="39.950000000000003" customHeight="1">
      <c r="A2" s="40" t="s">
        <v>133</v>
      </c>
      <c r="B2" s="40"/>
      <c r="C2" s="40"/>
      <c r="D2" s="40"/>
      <c r="E2" s="40"/>
    </row>
    <row r="3" spans="1:5" s="1" customFormat="1" ht="15" customHeight="1">
      <c r="A3" s="42" t="s">
        <v>2</v>
      </c>
      <c r="B3" s="42"/>
      <c r="C3" s="42"/>
      <c r="D3" s="42"/>
      <c r="E3" s="42"/>
    </row>
    <row r="4" spans="1:5" ht="30" customHeight="1">
      <c r="A4" s="3" t="s">
        <v>43</v>
      </c>
      <c r="B4" s="3" t="s">
        <v>62</v>
      </c>
      <c r="C4" s="3" t="s">
        <v>58</v>
      </c>
      <c r="D4" s="3" t="s">
        <v>47</v>
      </c>
      <c r="E4" s="3" t="s">
        <v>48</v>
      </c>
    </row>
    <row r="5" spans="1:5" ht="20.100000000000001" customHeight="1">
      <c r="A5" s="4">
        <v>213</v>
      </c>
      <c r="B5" s="4" t="s">
        <v>49</v>
      </c>
      <c r="C5" s="5">
        <v>501.57</v>
      </c>
      <c r="D5" s="5">
        <v>479.84</v>
      </c>
      <c r="E5" s="5">
        <v>21.73</v>
      </c>
    </row>
    <row r="6" spans="1:5" ht="20.100000000000001" customHeight="1">
      <c r="A6" s="4">
        <v>21302</v>
      </c>
      <c r="B6" s="4" t="s">
        <v>50</v>
      </c>
      <c r="C6" s="6">
        <f>5015697/10000</f>
        <v>501.56970000000001</v>
      </c>
      <c r="D6" s="6">
        <v>479.84</v>
      </c>
      <c r="E6" s="6">
        <f>SUM(E7+E8+E9)</f>
        <v>21.73</v>
      </c>
    </row>
    <row r="7" spans="1:5" ht="20.100000000000001" customHeight="1">
      <c r="A7" s="4">
        <v>2130201</v>
      </c>
      <c r="B7" s="4" t="s">
        <v>51</v>
      </c>
      <c r="C7" s="6">
        <f>2528038/10000</f>
        <v>252.8038</v>
      </c>
      <c r="D7" s="6">
        <f>2520038/10000</f>
        <v>252.00380000000001</v>
      </c>
      <c r="E7" s="6">
        <f>8000/10000</f>
        <v>0.8</v>
      </c>
    </row>
    <row r="8" spans="1:5" ht="20.100000000000001" customHeight="1">
      <c r="A8" s="4">
        <v>2130204</v>
      </c>
      <c r="B8" s="4" t="s">
        <v>52</v>
      </c>
      <c r="C8" s="6">
        <f>2278359/10000</f>
        <v>227.83590000000001</v>
      </c>
      <c r="D8" s="6">
        <f>2278359/10000</f>
        <v>227.83590000000001</v>
      </c>
      <c r="E8" s="6"/>
    </row>
    <row r="9" spans="1:5" ht="20.100000000000001" customHeight="1">
      <c r="A9" s="4">
        <v>2130299</v>
      </c>
      <c r="B9" s="4" t="s">
        <v>53</v>
      </c>
      <c r="C9" s="6">
        <f>209300/10000</f>
        <v>20.93</v>
      </c>
      <c r="D9" s="6"/>
      <c r="E9" s="6">
        <f>209300/10000</f>
        <v>20.93</v>
      </c>
    </row>
    <row r="10" spans="1:5" ht="20.100000000000001" customHeight="1">
      <c r="A10" s="4"/>
      <c r="B10" s="4"/>
      <c r="C10" s="4"/>
      <c r="D10" s="4"/>
      <c r="E10" s="4"/>
    </row>
    <row r="11" spans="1:5" ht="20.100000000000001" customHeight="1">
      <c r="A11" s="4"/>
      <c r="B11" s="4"/>
      <c r="C11" s="4"/>
      <c r="D11" s="4"/>
      <c r="E11" s="4"/>
    </row>
    <row r="12" spans="1:5" ht="20.100000000000001" customHeight="1">
      <c r="A12" s="4"/>
      <c r="B12" s="4"/>
      <c r="C12" s="4"/>
      <c r="D12" s="4"/>
      <c r="E12" s="4"/>
    </row>
    <row r="13" spans="1:5" ht="20.100000000000001" customHeight="1">
      <c r="A13" s="4"/>
      <c r="B13" s="4"/>
      <c r="C13" s="4"/>
      <c r="D13" s="4"/>
      <c r="E13" s="4"/>
    </row>
    <row r="14" spans="1:5" ht="20.100000000000001" customHeight="1">
      <c r="A14" s="4"/>
      <c r="B14" s="4"/>
      <c r="C14" s="4"/>
      <c r="D14" s="4"/>
      <c r="E14" s="4"/>
    </row>
    <row r="15" spans="1:5" ht="20.100000000000001" customHeight="1">
      <c r="A15" s="4"/>
      <c r="B15" s="4"/>
      <c r="C15" s="4"/>
      <c r="D15" s="4"/>
      <c r="E15" s="4"/>
    </row>
    <row r="16" spans="1:5" ht="20.100000000000001" customHeight="1">
      <c r="A16" s="4"/>
      <c r="B16" s="4"/>
      <c r="C16" s="4"/>
      <c r="D16" s="4"/>
      <c r="E16" s="4"/>
    </row>
    <row r="17" spans="1:5" ht="20.100000000000001" customHeight="1">
      <c r="A17" s="4"/>
      <c r="B17" s="4"/>
      <c r="C17" s="4"/>
      <c r="D17" s="4"/>
      <c r="E17" s="4"/>
    </row>
    <row r="18" spans="1:5" ht="20.100000000000001" customHeight="1">
      <c r="A18" s="4"/>
      <c r="B18" s="4"/>
      <c r="C18" s="4"/>
      <c r="D18" s="4"/>
      <c r="E18" s="4"/>
    </row>
    <row r="19" spans="1:5" ht="20.100000000000001" customHeight="1">
      <c r="A19" s="4"/>
      <c r="B19" s="4"/>
      <c r="C19" s="4"/>
      <c r="D19" s="4"/>
      <c r="E19" s="4"/>
    </row>
    <row r="20" spans="1:5" ht="20.100000000000001" customHeight="1">
      <c r="A20" s="4"/>
      <c r="B20" s="4"/>
      <c r="C20" s="4"/>
      <c r="D20" s="4"/>
      <c r="E20" s="4"/>
    </row>
    <row r="21" spans="1:5" ht="20.100000000000001" customHeight="1">
      <c r="A21" s="4"/>
      <c r="B21" s="4"/>
      <c r="C21" s="4"/>
      <c r="D21" s="4"/>
      <c r="E21" s="4"/>
    </row>
    <row r="22" spans="1:5" ht="20.100000000000001" customHeight="1">
      <c r="A22" s="4"/>
      <c r="B22" s="4"/>
      <c r="C22" s="4"/>
      <c r="D22" s="4"/>
      <c r="E22" s="4"/>
    </row>
    <row r="23" spans="1:5" ht="20.100000000000001" customHeight="1">
      <c r="A23" s="4"/>
      <c r="B23" s="4"/>
      <c r="C23" s="4"/>
      <c r="D23" s="4"/>
      <c r="E23" s="4"/>
    </row>
    <row r="24" spans="1:5" ht="20.100000000000001" customHeight="1">
      <c r="A24" s="4"/>
      <c r="B24" s="4"/>
      <c r="C24" s="4"/>
      <c r="D24" s="4"/>
      <c r="E24" s="4"/>
    </row>
    <row r="25" spans="1:5" ht="20.100000000000001" customHeight="1">
      <c r="A25" s="4"/>
      <c r="B25" s="4"/>
      <c r="C25" s="4"/>
      <c r="D25" s="4"/>
      <c r="E25" s="4"/>
    </row>
    <row r="26" spans="1:5" ht="20.100000000000001" customHeight="1">
      <c r="A26" s="4"/>
      <c r="B26" s="4"/>
      <c r="C26" s="4"/>
      <c r="D26" s="4"/>
      <c r="E26" s="4"/>
    </row>
    <row r="27" spans="1:5" ht="20.100000000000001" customHeight="1">
      <c r="A27" s="4"/>
      <c r="B27" s="4"/>
      <c r="C27" s="4"/>
      <c r="D27" s="4"/>
      <c r="E27" s="4"/>
    </row>
    <row r="28" spans="1:5" ht="20.100000000000001" customHeight="1">
      <c r="A28" s="4"/>
      <c r="B28" s="4"/>
      <c r="C28" s="4"/>
      <c r="D28" s="4"/>
      <c r="E28" s="4"/>
    </row>
    <row r="29" spans="1:5" ht="20.100000000000001" customHeight="1">
      <c r="A29" s="4"/>
      <c r="B29" s="4"/>
      <c r="C29" s="4"/>
      <c r="D29" s="4"/>
      <c r="E29" s="4"/>
    </row>
    <row r="30" spans="1:5" ht="20.100000000000001" customHeight="1">
      <c r="A30" s="4"/>
      <c r="B30" s="4"/>
      <c r="C30" s="4"/>
      <c r="D30" s="4"/>
      <c r="E30" s="4"/>
    </row>
    <row r="31" spans="1:5" ht="20.100000000000001" customHeight="1">
      <c r="A31" s="4"/>
      <c r="B31" s="4"/>
      <c r="C31" s="4"/>
      <c r="D31" s="4"/>
      <c r="E31" s="4"/>
    </row>
    <row r="32" spans="1:5" ht="20.100000000000001" customHeight="1">
      <c r="A32" s="4"/>
      <c r="B32" s="4"/>
      <c r="C32" s="4"/>
      <c r="D32" s="4"/>
      <c r="E32" s="4"/>
    </row>
    <row r="33" spans="1:5" ht="20.100000000000001" customHeight="1">
      <c r="A33" s="4"/>
      <c r="B33" s="4"/>
      <c r="C33" s="4"/>
      <c r="D33" s="4"/>
      <c r="E33" s="4"/>
    </row>
    <row r="34" spans="1:5" ht="20.100000000000001" customHeight="1">
      <c r="A34" s="4"/>
      <c r="B34" s="4"/>
      <c r="C34" s="4"/>
      <c r="D34" s="4"/>
      <c r="E34" s="4"/>
    </row>
    <row r="35" spans="1:5" ht="20.100000000000001" customHeight="1">
      <c r="A35" s="4"/>
      <c r="B35" s="3" t="s">
        <v>54</v>
      </c>
      <c r="C35" s="7">
        <f>SUM(C7:C9)</f>
        <v>501.56970000000001</v>
      </c>
      <c r="D35" s="7">
        <f>SUM(D7:D9)</f>
        <v>479.83969999999999</v>
      </c>
      <c r="E35" s="7">
        <f>SUM(E7:E9)</f>
        <v>21.73</v>
      </c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1:E1"/>
    <mergeCell ref="A2:E2"/>
    <mergeCell ref="A3:E3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2017-03-03T01:12:17Z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